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03"/>
  <workbookPr updateLinks="never"/>
  <mc:AlternateContent xmlns:mc="http://schemas.openxmlformats.org/markup-compatibility/2006">
    <mc:Choice Requires="x15">
      <x15ac:absPath xmlns:x15ac="http://schemas.microsoft.com/office/spreadsheetml/2010/11/ac" url="https://thenicc.sharepoint.com/sites/AdvisingStudents-HIDDEN-forowners/Shared Documents/X- 🪄 Official Degree Planning Templates (Hidden)/VR'S Update on MM's Edit Degree Planning Form July 25/"/>
    </mc:Choice>
  </mc:AlternateContent>
  <xr:revisionPtr revIDLastSave="926" documentId="8_{0656EB88-E161-41BC-8562-F4F06E5EBF2F}" xr6:coauthVersionLast="47" xr6:coauthVersionMax="47" xr10:uidLastSave="{76164944-7AEF-49E3-B72E-E4E6F502E368}"/>
  <bookViews>
    <workbookView xWindow="-28920" yWindow="-105" windowWidth="29040" windowHeight="15720" firstSheet="2" activeTab="2" xr2:uid="{8D61EA40-E115-4539-B423-541CF129C546}"/>
  </bookViews>
  <sheets>
    <sheet name="Catalog List Data" sheetId="7" state="hidden" r:id="rId1"/>
    <sheet name="AbbreviationList" sheetId="9" state="hidden" r:id="rId2"/>
    <sheet name="BTNB" sheetId="1" r:id="rId3"/>
    <sheet name="BTNB ListData" sheetId="6" state="hidden" r:id="rId4"/>
    <sheet name="BSAD-BA" sheetId="2" r:id="rId5"/>
    <sheet name="BSAD-BA ListData" sheetId="10" state="hidden" r:id="rId6"/>
    <sheet name="BSAD-E" sheetId="3" r:id="rId7"/>
    <sheet name="BSAD-E ListData" sheetId="11" state="hidden" r:id="rId8"/>
    <sheet name="E-C" sheetId="5" r:id="rId9"/>
    <sheet name="E-C ListData" sheetId="12" state="hidden" r:id="rId10"/>
    <sheet name="BA-C" sheetId="4" r:id="rId11"/>
    <sheet name="BA-C ListData" sheetId="13" state="hidden" r:id="rId12"/>
  </sheets>
  <definedNames>
    <definedName name="Course_Name">'Catalog List Data'!$A$2:$A$1037</definedName>
    <definedName name="Credits" localSheetId="0">'Catalog List Data'!$B:$B</definedName>
    <definedName name="Grade">'Catalog List Data'!$F:$F</definedName>
    <definedName name="List_Data">'Catalog List Data'!$A:$F</definedName>
    <definedName name="Program">'Catalog List Data'!$D:$D</definedName>
    <definedName name="Req_Area">'Catalog List Data'!$C:$C</definedName>
    <definedName name="Term">'Catalog List Data'!$E:$E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6" l="1" a="1"/>
  <c r="C2" i="6" s="1"/>
  <c r="J28" i="3"/>
  <c r="J29" i="3"/>
  <c r="J30" i="3"/>
  <c r="J27" i="2"/>
  <c r="J28" i="2"/>
  <c r="J29" i="2"/>
  <c r="J30" i="2"/>
  <c r="J29" i="1"/>
  <c r="J30" i="1"/>
  <c r="J31" i="1"/>
  <c r="M2" i="11" a="1"/>
  <c r="M2" i="11" s="1"/>
  <c r="M2" i="10" a="1"/>
  <c r="M2" i="10" s="1"/>
  <c r="J42" i="1"/>
  <c r="N2" i="6" a="1"/>
  <c r="N2" i="6" s="1"/>
  <c r="J50" i="2"/>
  <c r="J51" i="2"/>
  <c r="J52" i="2"/>
  <c r="J49" i="2"/>
  <c r="P2" i="6" a="1"/>
  <c r="P2" i="6" s="1"/>
  <c r="A2" i="6" a="1"/>
  <c r="A2" i="6" s="1"/>
  <c r="J16" i="4"/>
  <c r="J17" i="4"/>
  <c r="J18" i="4"/>
  <c r="J19" i="4"/>
  <c r="J20" i="4"/>
  <c r="J14" i="4"/>
  <c r="B2" i="13" a="1"/>
  <c r="B2" i="13" s="1"/>
  <c r="A2" i="13" a="1"/>
  <c r="A2" i="13" s="1"/>
  <c r="J18" i="5"/>
  <c r="J19" i="5"/>
  <c r="J20" i="5"/>
  <c r="J21" i="5"/>
  <c r="J17" i="5"/>
  <c r="J15" i="5"/>
  <c r="J14" i="5"/>
  <c r="B2" i="12" a="1"/>
  <c r="B2" i="12" s="1"/>
  <c r="A2" i="12" a="1"/>
  <c r="A2" i="12" s="1"/>
  <c r="J50" i="3"/>
  <c r="J51" i="3"/>
  <c r="J52" i="3"/>
  <c r="J49" i="3"/>
  <c r="J38" i="3"/>
  <c r="J39" i="3"/>
  <c r="J40" i="3"/>
  <c r="J41" i="3"/>
  <c r="J42" i="3"/>
  <c r="J37" i="3"/>
  <c r="J16" i="3"/>
  <c r="J17" i="3"/>
  <c r="J18" i="3"/>
  <c r="J19" i="3"/>
  <c r="J20" i="3"/>
  <c r="J21" i="3"/>
  <c r="J22" i="3"/>
  <c r="J23" i="3"/>
  <c r="J24" i="3"/>
  <c r="J25" i="3"/>
  <c r="J26" i="3"/>
  <c r="J27" i="3"/>
  <c r="J15" i="3"/>
  <c r="O2" i="11" a="1"/>
  <c r="O2" i="11" s="1"/>
  <c r="N2" i="11" a="1"/>
  <c r="N2" i="11" s="1"/>
  <c r="L2" i="11" a="1"/>
  <c r="L2" i="11" s="1"/>
  <c r="K2" i="11" a="1"/>
  <c r="K2" i="11" s="1"/>
  <c r="J2" i="11" a="1"/>
  <c r="J2" i="11" s="1"/>
  <c r="I2" i="11" a="1"/>
  <c r="I2" i="11" s="1"/>
  <c r="H2" i="11" a="1"/>
  <c r="H2" i="11" s="1"/>
  <c r="G2" i="11" a="1"/>
  <c r="G2" i="11" s="1"/>
  <c r="F2" i="11" a="1"/>
  <c r="F2" i="11" s="1"/>
  <c r="E2" i="11" a="1"/>
  <c r="E2" i="11" s="1"/>
  <c r="D2" i="11" a="1"/>
  <c r="D2" i="11" s="1"/>
  <c r="C2" i="11" a="1"/>
  <c r="C2" i="11" s="1"/>
  <c r="B2" i="11" a="1"/>
  <c r="B2" i="11" s="1"/>
  <c r="A2" i="11" a="1"/>
  <c r="A2" i="11" s="1"/>
  <c r="J38" i="2"/>
  <c r="J39" i="2"/>
  <c r="J40" i="2"/>
  <c r="J41" i="2"/>
  <c r="J42" i="2"/>
  <c r="J37" i="2"/>
  <c r="J16" i="2"/>
  <c r="J17" i="2"/>
  <c r="J18" i="2"/>
  <c r="J19" i="2"/>
  <c r="J20" i="2"/>
  <c r="J21" i="2"/>
  <c r="J22" i="2"/>
  <c r="J23" i="2"/>
  <c r="J24" i="2"/>
  <c r="J25" i="2"/>
  <c r="J26" i="2"/>
  <c r="J15" i="2"/>
  <c r="O2" i="10" a="1"/>
  <c r="O2" i="10" s="1"/>
  <c r="N2" i="10" a="1"/>
  <c r="N2" i="10" s="1"/>
  <c r="L2" i="10" a="1"/>
  <c r="L2" i="10" s="1"/>
  <c r="K2" i="10" a="1"/>
  <c r="K2" i="10" s="1"/>
  <c r="J2" i="10" a="1"/>
  <c r="J2" i="10" s="1"/>
  <c r="I2" i="10" a="1"/>
  <c r="I2" i="10" s="1"/>
  <c r="H2" i="10" a="1"/>
  <c r="H2" i="10" s="1"/>
  <c r="G2" i="10" a="1"/>
  <c r="G2" i="10" s="1"/>
  <c r="F2" i="10" a="1"/>
  <c r="F2" i="10" s="1"/>
  <c r="E2" i="10" a="1"/>
  <c r="E2" i="10" s="1"/>
  <c r="D2" i="10" a="1"/>
  <c r="D2" i="10" s="1"/>
  <c r="C2" i="10" a="1"/>
  <c r="C2" i="10" s="1"/>
  <c r="B2" i="10" a="1"/>
  <c r="B2" i="10" s="1"/>
  <c r="A2" i="10" a="1"/>
  <c r="A2" i="10" s="1"/>
  <c r="J72" i="1"/>
  <c r="J73" i="1"/>
  <c r="J74" i="1"/>
  <c r="J75" i="1"/>
  <c r="J76" i="1"/>
  <c r="J77" i="1"/>
  <c r="J68" i="1"/>
  <c r="J69" i="1"/>
  <c r="J70" i="1"/>
  <c r="J71" i="1"/>
  <c r="J64" i="1"/>
  <c r="J65" i="1"/>
  <c r="J66" i="1"/>
  <c r="J67" i="1"/>
  <c r="J63" i="1"/>
  <c r="J40" i="1"/>
  <c r="J41" i="1"/>
  <c r="J43" i="1"/>
  <c r="J44" i="1"/>
  <c r="J45" i="1"/>
  <c r="J46" i="1"/>
  <c r="J48" i="1"/>
  <c r="J49" i="1"/>
  <c r="J50" i="1"/>
  <c r="J51" i="1"/>
  <c r="J53" i="1"/>
  <c r="J54" i="1"/>
  <c r="J56" i="1"/>
  <c r="J39" i="1"/>
  <c r="J27" i="1"/>
  <c r="J28" i="1"/>
  <c r="J24" i="1"/>
  <c r="J25" i="1"/>
  <c r="J26" i="1"/>
  <c r="J23" i="1"/>
  <c r="J22" i="1"/>
  <c r="J21" i="1"/>
  <c r="J20" i="1"/>
  <c r="J19" i="1"/>
  <c r="J15" i="1"/>
  <c r="J18" i="1"/>
  <c r="J16" i="1"/>
  <c r="C22" i="5"/>
  <c r="F26" i="5" s="1"/>
  <c r="O2" i="6" a="1"/>
  <c r="O2" i="6" s="1"/>
  <c r="M2" i="6" a="1"/>
  <c r="M2" i="6" s="1"/>
  <c r="L2" i="6" a="1"/>
  <c r="L2" i="6" s="1"/>
  <c r="K2" i="6" a="1"/>
  <c r="K2" i="6" s="1"/>
  <c r="J2" i="6" a="1"/>
  <c r="J2" i="6" s="1"/>
  <c r="I2" i="6" a="1"/>
  <c r="I2" i="6" s="1"/>
  <c r="H2" i="6" a="1"/>
  <c r="H2" i="6" s="1"/>
  <c r="F2" i="6" a="1"/>
  <c r="F2" i="6" s="1"/>
  <c r="E2" i="6" a="1"/>
  <c r="E2" i="6" s="1"/>
  <c r="D2" i="6" a="1"/>
  <c r="D2" i="6" s="1"/>
  <c r="B2" i="6" a="1"/>
  <c r="B2" i="6" s="1"/>
  <c r="G2" i="6" a="1"/>
  <c r="G2" i="6" s="1"/>
  <c r="C57" i="1" l="1"/>
  <c r="F83" i="1" s="1"/>
  <c r="H83" i="1" s="1"/>
  <c r="C53" i="3"/>
  <c r="F59" i="3" s="1"/>
  <c r="H59" i="3" s="1"/>
  <c r="C43" i="2"/>
  <c r="F58" i="2" s="1"/>
  <c r="H58" i="2" s="1"/>
  <c r="D31" i="2"/>
  <c r="F57" i="2" s="1"/>
  <c r="H57" i="2" s="1"/>
  <c r="C78" i="1"/>
  <c r="F84" i="1" s="1"/>
  <c r="H84" i="1" s="1"/>
  <c r="D31" i="3"/>
  <c r="F57" i="3" s="1"/>
  <c r="H57" i="3" s="1"/>
  <c r="C21" i="4"/>
  <c r="F25" i="4" s="1"/>
  <c r="H25" i="4" s="1"/>
  <c r="D32" i="1"/>
  <c r="F82" i="1" s="1"/>
  <c r="H82" i="1" s="1"/>
  <c r="C43" i="3"/>
  <c r="F58" i="3" s="1"/>
  <c r="H58" i="3" s="1"/>
  <c r="C53" i="2"/>
  <c r="F59" i="2" s="1"/>
  <c r="H59" i="2" s="1"/>
  <c r="H26" i="5"/>
  <c r="F27" i="5"/>
  <c r="H27" i="5" s="1"/>
  <c r="F60" i="3" l="1"/>
  <c r="H60" i="3" s="1"/>
  <c r="F26" i="4"/>
  <c r="H26" i="4" s="1"/>
  <c r="F85" i="1"/>
  <c r="H85" i="1" s="1"/>
  <c r="F60" i="2"/>
  <c r="H60"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<sst xmlns="http://schemas.openxmlformats.org/spreadsheetml/2006/main" count="4059" uniqueCount="951">
  <si>
    <t>Choose a Course</t>
  </si>
  <si>
    <t>Credits</t>
  </si>
  <si>
    <t>Requirement Area</t>
  </si>
  <si>
    <t>Degree/ Certificate Program Reference</t>
  </si>
  <si>
    <t>Choose</t>
  </si>
  <si>
    <t>Grade</t>
  </si>
  <si>
    <t>ACCT 1200 PRINCIPLES OF ACCOUNTING I (3)</t>
  </si>
  <si>
    <t>EL</t>
  </si>
  <si>
    <t>BSAD-E, GLA, HMSV-CC, HMSV-ADC, NASP-CTL, NASP-HTC, PARA, INDT</t>
  </si>
  <si>
    <t>Fall</t>
  </si>
  <si>
    <t>A</t>
  </si>
  <si>
    <t>3Q</t>
  </si>
  <si>
    <t>BSAD-E, GLA, HMSV-CC, HMSV-ADC, NASP-CTL, NASP-HTC</t>
  </si>
  <si>
    <t>Spring</t>
  </si>
  <si>
    <t>A-</t>
  </si>
  <si>
    <t>FC</t>
  </si>
  <si>
    <t xml:space="preserve">BTNB, </t>
  </si>
  <si>
    <t>Summer</t>
  </si>
  <si>
    <t>B+</t>
  </si>
  <si>
    <t>CO</t>
  </si>
  <si>
    <t>BSAD-BA, BSAD-E</t>
  </si>
  <si>
    <t>B</t>
  </si>
  <si>
    <t>CH1</t>
  </si>
  <si>
    <t>NASP-CTL, CTL-C, BA-C, E-C</t>
  </si>
  <si>
    <t>B-</t>
  </si>
  <si>
    <t>ACCT 1210 PRINCIPLES OF ACCOUNTING II (3)</t>
  </si>
  <si>
    <t>BSAD-BA, BSAD-E, CNST, ECED, GLA, HMSV-CC, HMSV-ADC, NASP-CTL, NASP-HTC, PARA, INDT</t>
  </si>
  <si>
    <t>C+</t>
  </si>
  <si>
    <t>BSAD-BA, BSAD-E, GLA, HMSV-CC, HMSV-ADC, NASP-CTL, NASP-HTC</t>
  </si>
  <si>
    <t>C</t>
  </si>
  <si>
    <t>C-</t>
  </si>
  <si>
    <t>ACCT 2900 SPECIAL TOPICS (1)</t>
  </si>
  <si>
    <t>BSAD-BA, BSAD-E, GLA, HMSV-CC, HMSV-ADC, NASP-CTL, NASP-HTC, PARA</t>
  </si>
  <si>
    <t>D</t>
  </si>
  <si>
    <t>ACCT 2900 SPECIAL TOPICS (2)</t>
  </si>
  <si>
    <t>BSAD-BA, BSAD-E, GLA,  HMSV-CC, HMSV-ADC, NASP-CTL, NASP-HTC, PARA</t>
  </si>
  <si>
    <t>F</t>
  </si>
  <si>
    <t>ACCT 2900 SPECIAL TOPICS (3)</t>
  </si>
  <si>
    <t>Current</t>
  </si>
  <si>
    <t>ACCT 2990 INTERNSHIP (1)</t>
  </si>
  <si>
    <t>Future</t>
  </si>
  <si>
    <t>ACCT 2990 INTERNSHIP (2)</t>
  </si>
  <si>
    <t>Confirmed Transfer</t>
  </si>
  <si>
    <t>ACCT 2990 INTERNSHIP (3)</t>
  </si>
  <si>
    <t>Pending Transfer</t>
  </si>
  <si>
    <t>ACCT 2990 INTERNSHIP (4)</t>
  </si>
  <si>
    <t>Credit for Prior Learning (PL)</t>
  </si>
  <si>
    <t>AGRI 1048 GARDENING (1)</t>
  </si>
  <si>
    <t>BSAD-E, GLA, GSS, HMSV-CC, HMSV-ADC, NASP-CTL, NASP-HTC, PARA, INDT</t>
  </si>
  <si>
    <t>Pass (P)</t>
  </si>
  <si>
    <t>CH4</t>
  </si>
  <si>
    <t>INDT</t>
  </si>
  <si>
    <t>Incomplete (I)</t>
  </si>
  <si>
    <t>CH2</t>
  </si>
  <si>
    <t>5H</t>
  </si>
  <si>
    <t>BTNB, BSAD-BA, BSAD-E, CNST, ECED, GLA, GSS, HMSV-CC, HMSV-ADC, NASP-CTL, NASP-HTC, PARA</t>
  </si>
  <si>
    <t>AGRI 1150/1154 AQUACULTURE SCIENCE/AQUACULTURE SCIENCE LAB (4)</t>
  </si>
  <si>
    <t>3L</t>
  </si>
  <si>
    <t>ECED, PARA, BTNB, BSAD-BA, BSAD-E, HMSV-ADC, HMSV-CC, GLA, GSS, NASP-CTL, NASP-HTC</t>
  </si>
  <si>
    <t>AGRI 1150/1154 AQUACULTURE SCIENCE/ AQUACULTURE SCIENCE LAB (4)</t>
  </si>
  <si>
    <t>PARA, BSAD-E, HMSV-ADC, HMSV-CC, GLA, GSS, NASP-CTL, NASP-HTC, INDT</t>
  </si>
  <si>
    <t>AGRI 1010/1014 DIVERSITY OF FOOD PRODUCTION SYSTEMS/DIVERSITY OF FOOD SYSTEMS LAB (4)</t>
  </si>
  <si>
    <t>AGRI 1050 FOOD PERSERVATION (1)</t>
  </si>
  <si>
    <t>AGRI 2340 NATIVE AMERICAN TRADITIONAL FOODS (3)</t>
  </si>
  <si>
    <t>AGRI 2900 SPECIAL TOPICS (1)</t>
  </si>
  <si>
    <t>BSAD-E, GLA, GSS, HMSV-CC, HMSV-ADC, NASP-CTL, NASP-HTC, PARA</t>
  </si>
  <si>
    <t>AGRI 2900 SPECIAL TOPICS (2)</t>
  </si>
  <si>
    <t>AGRI 2900 SPECIAL TOPICS (3)</t>
  </si>
  <si>
    <t>AGRI 2990 INTERNSHIPS (1)</t>
  </si>
  <si>
    <t xml:space="preserve"> BSAD-E, GLA, GSS, HMSV-CC, HMSV-ADC, NASP-CTL, NASP-HTC, PARA</t>
  </si>
  <si>
    <t>CH3</t>
  </si>
  <si>
    <t>AGRI 2990 INTERNSHIPS (2)</t>
  </si>
  <si>
    <t>AGRI 2990 INTERNSHIPS (3)</t>
  </si>
  <si>
    <t>AGRI 2990 INTERNSHIPS (4)</t>
  </si>
  <si>
    <t>ARTS 1010 INTRODUCTION TO THE VISUAL ARTS (3)</t>
  </si>
  <si>
    <t>3A</t>
  </si>
  <si>
    <t>BTNB, BSAD-BA, BSAD-E, CNST, GLA, GSS, NASP-CTL, NASP-HTC, IEH, HMSV-ADC, HMSV-CC</t>
  </si>
  <si>
    <t>ARTS 1050 INTRODUCTION TO ART HISTORY &amp; CRITICISM I (3)</t>
  </si>
  <si>
    <t>ARTS 1060 INTRO TO ART HISTORY AND CRITICISM II (3)</t>
  </si>
  <si>
    <t>ARTS 1100 BASIC DESIGN (3)</t>
  </si>
  <si>
    <t>ARTS 1200 DRAWING (1)</t>
  </si>
  <si>
    <t>ARTS 1200 DRAWING (2)</t>
  </si>
  <si>
    <t>ARTS 1200 DRAWING (3)</t>
  </si>
  <si>
    <t>ARTS 1300 PAINTING (1)</t>
  </si>
  <si>
    <t>ARTS 1300 PAINTING (2)</t>
  </si>
  <si>
    <t xml:space="preserve"> BSAD-E, GLA, HMSV-CC, HMSV-ADC, NASP-CTL, NASP-HTC, PARA, INDT</t>
  </si>
  <si>
    <t>ARTS 1300 PAINTING (3)</t>
  </si>
  <si>
    <t>ARTS 1400 SCULPTURE (1)</t>
  </si>
  <si>
    <t>ARTS 1400 SCULPTURE (2)</t>
  </si>
  <si>
    <t>ARTS 1400 SCULPTURE (3)</t>
  </si>
  <si>
    <t>ARTS 2900 SPECIAL TOPICS (1)</t>
  </si>
  <si>
    <t>BSAD-E, GLA, HMSV-CC, HMSV-ADC, NASP-CTL, NASP-HTC, PARA</t>
  </si>
  <si>
    <t>ARTS 2900 SPECIAL TOPICS (2)</t>
  </si>
  <si>
    <t>ARTS 2900 SPECIAL TOPICS (3)</t>
  </si>
  <si>
    <t>ARTS 2990 INTERNSHIP (1)</t>
  </si>
  <si>
    <t>ARTS 2990 INTERNSHIP (2)</t>
  </si>
  <si>
    <t>ARTS 2990 INTERNSHIP (3)</t>
  </si>
  <si>
    <t>ARTS 2990 INTERNSHIP (4)</t>
  </si>
  <si>
    <t>AUTO 1010 EXPLORATORY MECHANICS (3)</t>
  </si>
  <si>
    <t>AUTO 1020 AUTOMOTIVE POWER TRAIN (3)</t>
  </si>
  <si>
    <t>AUTO 2900 SPECIAL TOPICS (1)</t>
  </si>
  <si>
    <t>AUTO 2900 SPECIAL TOPICS (2)</t>
  </si>
  <si>
    <t>AUTO 2900 SPECIAL TOPICS (3)</t>
  </si>
  <si>
    <t>AUTO 2990 INTERNSHIP (1)</t>
  </si>
  <si>
    <t>AUTO 2990 INTERNSHIP (2)</t>
  </si>
  <si>
    <t>AUTO 2990 INTERNSHIP (3)</t>
  </si>
  <si>
    <t>AUTO 2990 INTERNSHIP (4)</t>
  </si>
  <si>
    <t>BIOS 1010/1014 GENERAL BIOLOGY (4)</t>
  </si>
  <si>
    <t>BTNB, BSAD-BA, BSAD-E, CNST, ECED, GLA, GSS, HMSV-CC, HMSV-ADC, NASP-CTL, NASP-HTC, PARA, IEH</t>
  </si>
  <si>
    <t>PN1-C</t>
  </si>
  <si>
    <t>BIOS 1110/1114 GENERAL BOTANY (4)</t>
  </si>
  <si>
    <t>BIOS 1200/1204 CONCEPTS OF ECOLOGY (4)</t>
  </si>
  <si>
    <t>4G</t>
  </si>
  <si>
    <t>IEH, GSS, PARA, BTNB, PARA, BSAD-BA, BSAD-E, HMSV-ADC, HMSV-CC, GLA, NASP-CTL, NASP-HTC, CNST, ECED</t>
  </si>
  <si>
    <t>BIOS 1210/1214 INTRODUCTION TO GEOLOGY (4)</t>
  </si>
  <si>
    <t xml:space="preserve"> BSAD-E, GLA, GSS, HMSV-CC, HMSV-ADC, NASP-CTL, NASP-HTC, PARA, INDT</t>
  </si>
  <si>
    <t>IEH</t>
  </si>
  <si>
    <t>BIOS 2030 INTRODUCTION TO ENVIRONMENTAL ISSUES (3)</t>
  </si>
  <si>
    <t>GSS, PARA, BTNB, BSAD-BA, BSAD-E, HMSV-ADC, HMSV-CC, GLA, GSS, NASP-CTL, NASP-HTC, CNST, ECED</t>
  </si>
  <si>
    <t>BIOS 2250/2254 HUMAN ANATOMY AND PHYSIOLOGY I (4)</t>
  </si>
  <si>
    <t>BIOS 2260/2264 HUMAN ANATOMY AND PHYSIOLOGY II (4)</t>
  </si>
  <si>
    <t>PN2-C</t>
  </si>
  <si>
    <t>BIOS 2460/2464 MICROBIOLOGY (4)</t>
  </si>
  <si>
    <t>BIOS 2900 SPECIAL TOPICS (1)</t>
  </si>
  <si>
    <t>BIOS 2900 SPECIAL TOPICS (2)</t>
  </si>
  <si>
    <t>BIOS 2900 SPECIAL TOPICS (3)</t>
  </si>
  <si>
    <t>BIOS 2990 INTERNSHIP (1)</t>
  </si>
  <si>
    <t>BIOS 2990 INTERNSHIP (2)</t>
  </si>
  <si>
    <t>BIOS 2990 INTERNSHIP (3)</t>
  </si>
  <si>
    <t>BIOS 2990 INTERNSHIP (4)</t>
  </si>
  <si>
    <t>BSAD 1040 PERSONAL FINANCE (3)</t>
  </si>
  <si>
    <t>BSAD-BA, BSAD-E, GLA, HMSV-CC, HMSV-ADC, NASP-CTL, NASP-HTC, PARA, INDT</t>
  </si>
  <si>
    <t>BSAD 1050 INTRODUCTION TO BUSINESS (3)</t>
  </si>
  <si>
    <t>BSAD-E, GLA, HMSV-CC, HMSV-ADC, NASP-HTC, PARA, INDT</t>
  </si>
  <si>
    <t>BA-C</t>
  </si>
  <si>
    <t>BSAD-BA, NASP-CTL, CTL-C</t>
  </si>
  <si>
    <t>BTNB</t>
  </si>
  <si>
    <t>BSAD 2050 BUSINESS COMMUNICATION (3)</t>
  </si>
  <si>
    <t>2W2</t>
  </si>
  <si>
    <t>CNST, GLA, GSS, HMSV-CC, HMSV-ADC, NASP-CTL, NASP-HTC</t>
  </si>
  <si>
    <t>2O</t>
  </si>
  <si>
    <t>BSAD-BA, BSAD-E, CNST, GLA, GSS, HMSV-CC, HMSV-ADC, NASP-CTL, NASP-HTC, IEH</t>
  </si>
  <si>
    <t>NASP-CTL, CTL-C</t>
  </si>
  <si>
    <t>BSAD 2310 ETHICS (3)</t>
  </si>
  <si>
    <t>BSAD-BA, BSAD-E, CNST, GLA, GSS, NASP-CTL, NASP-HTC, IEH, HMSV-ADC, HMSV-CC</t>
  </si>
  <si>
    <t>BSAD-BA, BSAD-E, ECED, CNST, GLA, GSS, NASP-CTL, NASP-HTC, PARA, HMSV-ADC, HMSV-CC</t>
  </si>
  <si>
    <t>BA-C, E-C</t>
  </si>
  <si>
    <t>BSAD 2520 PRINCIPLES OF MARKETING (3)</t>
  </si>
  <si>
    <t>BSAD-E, CNST, ECED, GLA, GSS, NASP-CTL, NASP-HTC, PARA, HMSV-ADC, HMSV-CC</t>
  </si>
  <si>
    <t xml:space="preserve">BA-C, E-C </t>
  </si>
  <si>
    <t>BSAD 2540 PRINCIPLES OF MANAGEMENT (3)</t>
  </si>
  <si>
    <t>BSAD-BA</t>
  </si>
  <si>
    <t>BSAD-BA, GLA, GSS, HMSV-CC, HMSV-ADC, NASP-CTL, NASP-HTC, PARA, INDT</t>
  </si>
  <si>
    <t>BSAD 2700 BUSINESS LAW I (3)</t>
  </si>
  <si>
    <t>BSAD 2710 BUSINESS LAW II (3)</t>
  </si>
  <si>
    <t>BSAD 2900 SPECIAL TOPICS (1)</t>
  </si>
  <si>
    <t>BSAD 2900 SPECIAL TOPICS (2)</t>
  </si>
  <si>
    <t>BSAD 2900 SPECIAL TOPICS (3)</t>
  </si>
  <si>
    <t>BSAD 2990 INTERNSHIP (1)</t>
  </si>
  <si>
    <t>BSAD 2990 INTERNSHIP (2)</t>
  </si>
  <si>
    <t>BSAD 2990 INTERNSHIP (3)</t>
  </si>
  <si>
    <t>BSAD 2990 INTERNSHIP (4)</t>
  </si>
  <si>
    <t>BSAD 3425 MANAGEMENT INFORMATION SYSTEMS (MIS) (3)</t>
  </si>
  <si>
    <t>PC</t>
  </si>
  <si>
    <t>BSAD 3440 PRINCIPLES OF FINANCE (3)</t>
  </si>
  <si>
    <t>BSAD 3620 NATIVE NATIONS AND INTERNATIONAL BUSINESS (3)</t>
  </si>
  <si>
    <t>BSAD 3670 HUMAN RESOURCE MANAGEMENT</t>
  </si>
  <si>
    <t>BSAD 4690 ORGANIZATIONAL BEHAVIOR</t>
  </si>
  <si>
    <t>BSAD 4800 STRATEGIC MANAGEMENT</t>
  </si>
  <si>
    <t>BSAD 4900 SPECIAL TOPICS (1)</t>
  </si>
  <si>
    <t>BSAD 4900 SPECIAL TOPICS (2)</t>
  </si>
  <si>
    <t>BSAD 4900 SPECIAL TOPICS (3)</t>
  </si>
  <si>
    <t>BSAD 4990 INTERNSHIP (1)</t>
  </si>
  <si>
    <t>BSAD 4990 INTERNSHIP (2)</t>
  </si>
  <si>
    <t>BSAD 4990 INTERNSHIP (3)</t>
  </si>
  <si>
    <t>BSAD 4990 INTERNSHIP (4)</t>
  </si>
  <si>
    <t>CHEM 0900/0904 PRECHEMISTRY (4)</t>
  </si>
  <si>
    <t>DV</t>
  </si>
  <si>
    <t>CHEM 1050/1054 APPLIED ENVRIONMENTAL CHEMISTRY &amp; CONSERVATION BIOLOGY (4)</t>
  </si>
  <si>
    <t>BTNB, BSAD-BA, BSAD-E, ECED, GLA, GSS, HMSV-CC, HMSV-ADC, NASP-CTL, NASP-HTC, PARA</t>
  </si>
  <si>
    <t>BTNB, BSAD-BA, BSAD-E, ECED, CNST, GLA, GSS, NASP-CTL, NASP-HTC, PARA, HMSV-ADC, HMSV-CC</t>
  </si>
  <si>
    <t>CHEM 1090/1094 GENERAL CHEMISTRY I (4)</t>
  </si>
  <si>
    <t>CHEM 1100/1104 GENERAL CHEMISTRY II (4)</t>
  </si>
  <si>
    <t>CHEM 2510 ORGANIC CHEMISTRY I / CHEM 2514 ORGANIC CHEMISTRY I LAB (4)</t>
  </si>
  <si>
    <t>CHEM 2520 ORGANIC CHEMISTRY II / CHEM 2524 LAB (4)</t>
  </si>
  <si>
    <t>GSS</t>
  </si>
  <si>
    <t>CHEM 2900 SPECIAL TOPICS (1)</t>
  </si>
  <si>
    <t>CHEM 2900 SPECIAL TOPICS (2)</t>
  </si>
  <si>
    <t>CHEM 2900 SPECIAL TOPICS (3)</t>
  </si>
  <si>
    <t>CHEM 2990 INTERNSHIP (1)</t>
  </si>
  <si>
    <t>CHEM 2990 INTERNSHIP (2)</t>
  </si>
  <si>
    <t>CHEM 2990 INTERNSHIP (3)</t>
  </si>
  <si>
    <t>CHEM 2990 INTERNSHIP (4)</t>
  </si>
  <si>
    <t>CNST 1000 CONSTRUCTION SAFETY (1)</t>
  </si>
  <si>
    <t>CA-C, INDT</t>
  </si>
  <si>
    <t>CNST 1010 FUNDAMENTALS OF CARPENTRY (3)</t>
  </si>
  <si>
    <t>CNST, CA-C</t>
  </si>
  <si>
    <t>CNST 1020 CONSTRUCTION THEORY (3)</t>
  </si>
  <si>
    <t>CA-C</t>
  </si>
  <si>
    <t>CNST</t>
  </si>
  <si>
    <t>CNST 1030 BLUEPRINT READING (3)</t>
  </si>
  <si>
    <t>CNST 1040 PRACTICAL CARPENTRY I (3)</t>
  </si>
  <si>
    <t>CNST 1050 FRAMING AND EXTERIOR FINISHING (3)</t>
  </si>
  <si>
    <t>CNST 1070 PRACTICAL CARPENTRY II (3)</t>
  </si>
  <si>
    <t>CNST 1080 PRACTICAL CARPENTRY III (3)</t>
  </si>
  <si>
    <t>CNST 1090 INTERIOR FINISHING (3)</t>
  </si>
  <si>
    <t>CNST 2900 SPECIAL TOPICS (1)</t>
  </si>
  <si>
    <t xml:space="preserve"> BSAD-E, GLA, HMSV-CC, HMSV-ADC, NASP-CTL, NASP-HTC, PARA</t>
  </si>
  <si>
    <t>CNST 2900 SPECIAL TOPICS (2)</t>
  </si>
  <si>
    <t>CNST 2900 SPECIAL TOPICS (3)</t>
  </si>
  <si>
    <t>CNST 2990 INTERNSHIP (1)</t>
  </si>
  <si>
    <t>CNST 2990 INTERNSHIP (2)</t>
  </si>
  <si>
    <t>CNST 2990 INTERNSHIP (3)</t>
  </si>
  <si>
    <t>BSAD-E, GLA,  HMSV-CC, HMSV-ADC, NASP-CTL, NASP-HTC, PARA</t>
  </si>
  <si>
    <t>CNST 2990 INTERNSHIP (4)</t>
  </si>
  <si>
    <t>CRIM 1010 INTRODUCTION TO CRIMINAL JUSTICE (3)</t>
  </si>
  <si>
    <t>BSAD-E, GLA,  HMSV-CC, HMSV-ADC, NASP-CTL, NASP-HTC, PARA, INDT</t>
  </si>
  <si>
    <t>BTNB, BSAD-BA, BSAD-E, CNST, ECED, GLA, GSS, NASP-CTL, NASP-HTC, PARA, HMSV-ADC, HMSV-CC</t>
  </si>
  <si>
    <t>CRIM 1020 INTRODUCTION TO CORRECTIONS (3)</t>
  </si>
  <si>
    <t>CRIM 1030 COURTS AND JUDICIAL PROCESS (3)</t>
  </si>
  <si>
    <t xml:space="preserve">EL </t>
  </si>
  <si>
    <t>CRIM 2030 POLICE AND SOCIETY (3)</t>
  </si>
  <si>
    <t>CRIM 2100 JUVENILLE JUSTICE (3)</t>
  </si>
  <si>
    <t>CRIM 2900 SPECIAL TOPICS (1)</t>
  </si>
  <si>
    <t>CRIM 2900 SPECIAL TOPICS (2)</t>
  </si>
  <si>
    <t>CRIM 2900 SPECIAL TOPICS (3)</t>
  </si>
  <si>
    <t>CRIM 2990 INTERNSHIP (1)</t>
  </si>
  <si>
    <t>CRIM 2990 INTERNSHIP (2)</t>
  </si>
  <si>
    <t>CRIM 2990 INTERNSHIP (3)</t>
  </si>
  <si>
    <t>CRIM 2990 INTERNSHIP (4)</t>
  </si>
  <si>
    <t>ECED 1050 EXPRESSIVE ARTS (3)</t>
  </si>
  <si>
    <t>ECED</t>
  </si>
  <si>
    <t>ECED 1060 OBSERVATION, ASSESSMENT, AND GUIDANCE (3)</t>
  </si>
  <si>
    <t>ECED 1110 INFANT/TODDLER DEVELOPMENT (3)</t>
  </si>
  <si>
    <t>ECED, CDAIT-C</t>
  </si>
  <si>
    <t>ECED 1120 PRESCHOOL CHILD DEVELOPMENT (2)</t>
  </si>
  <si>
    <t>ECED, CDAP-C</t>
  </si>
  <si>
    <t>ECED 1150 INTRODUCTION TO EARLY CHILDHOOD EDUCATION (3)</t>
  </si>
  <si>
    <t>ECED, CDAIT-C, CDAP-C</t>
  </si>
  <si>
    <t>ECED 1160 EARLY LANGUAGE LITERACY (3)</t>
  </si>
  <si>
    <t xml:space="preserve">ECED, </t>
  </si>
  <si>
    <t>ECED 1220 PRE-PRACTICUM (1)</t>
  </si>
  <si>
    <t>ECED 1230 SCHOOL AGE CHILD DEVELOPMENT (2)</t>
  </si>
  <si>
    <t>ECED 1260 EARLY CHILDHOOD HEALTH, SAFETY &amp; NUTRITION (3)</t>
  </si>
  <si>
    <t>CDAIT-C, CDAP-C, ECED</t>
  </si>
  <si>
    <t>ECED 1610 INFANT PRACTICUM (1)</t>
  </si>
  <si>
    <t>ECED 1620 TODDLER PRACTICUM (1)</t>
  </si>
  <si>
    <t>ECED 1630 PRESCHOOL PRACTICUM (1)</t>
  </si>
  <si>
    <t>ECED 1640 SCHOOL-AGE PRACTICUM (1)</t>
  </si>
  <si>
    <t>ECED 2050 CHILDREN WITH EXCEPTIONALITIES (3)</t>
  </si>
  <si>
    <t>BSAD-E, GLA, NASP-CTL, NASP-HTC, INDT</t>
  </si>
  <si>
    <t>PARA</t>
  </si>
  <si>
    <t>ECED 2060 EARLY CHILDHOOD EDUCATION CURRICULUM PLANNING (3)</t>
  </si>
  <si>
    <t>ECED 2070 FAMILY AND COMMUNITY RELATIONSHIPS (3)</t>
  </si>
  <si>
    <t>ECED 2080 CDA PROFESSIONAL PORTFOLIO: INFANT/TODDLER</t>
  </si>
  <si>
    <t>5C2</t>
  </si>
  <si>
    <t>ECED,</t>
  </si>
  <si>
    <t>CDAIT-C</t>
  </si>
  <si>
    <t>ECED 2090 CDA PROFESSIONAL PORTFOLIO: PRESCHOOL</t>
  </si>
  <si>
    <t>CDAP-C</t>
  </si>
  <si>
    <t>ECED 2450 EARLY CHILDHOOD ADMINISTRATION (3)</t>
  </si>
  <si>
    <t>ECED 2900 SPECIAL TOPICS (1)</t>
  </si>
  <si>
    <t>ECED 2900 SPECIAL TOPICS (2)</t>
  </si>
  <si>
    <t>ECED 2900 SPECIAL TOPICS (3)</t>
  </si>
  <si>
    <t>ECED 2990 INTERNSHIP (1)</t>
  </si>
  <si>
    <t>ECED 2990 INTERNSHIP (2)</t>
  </si>
  <si>
    <t>ECED 2990 INTERNSHIP (3)</t>
  </si>
  <si>
    <t>ECED 2990 INTERNSHIP (4)</t>
  </si>
  <si>
    <t>ECON 2110 PRINCIPLES OF MACROECONOMICS (3)</t>
  </si>
  <si>
    <t>ECON 2120 PRINCIPLES OF MICROECONOMICS (3)</t>
  </si>
  <si>
    <t>ECON 2900 SPECIAL TOPICS (1)</t>
  </si>
  <si>
    <t>ECON 2900 SPECIAL TOPICS (2)</t>
  </si>
  <si>
    <t>ECON 2900 SPECIAL TOPICS (3)</t>
  </si>
  <si>
    <t>ECON 2990 INTERNSHIP (1)</t>
  </si>
  <si>
    <t>ECON 2990 INTERNSHIP (2)</t>
  </si>
  <si>
    <t>ECON 2990 INTERNSHIP (3)</t>
  </si>
  <si>
    <t>ECON 2990 INTERNSHIP (4)</t>
  </si>
  <si>
    <t>EDUC 1010 STUDENT SUCCESS STRATEGIES (2)</t>
  </si>
  <si>
    <t>5C1</t>
  </si>
  <si>
    <t>BTNB, BSAD-BA, BSAD-E, CNST, ECED, GLA, GSS, HMSV-CC, HMSV-ADC, NASP-CTL, NASP-HTC, PARA, IEH, INDT</t>
  </si>
  <si>
    <t>BA-C, E-C, ADC-C, CC-C, HTC-C, CTL-C, PN1-C, CA-C</t>
  </si>
  <si>
    <t>EDUC 1020 CAREER SURVIVAL (1)</t>
  </si>
  <si>
    <t>ECED, INDT</t>
  </si>
  <si>
    <t>EDUC 1110 INTRODUCTION TO PROFESSIONAL EDUCATION (3)</t>
  </si>
  <si>
    <t xml:space="preserve"> BSAD-E, GLA, HMSV-CC, HMSV-ADC, NASP-CTL, NASP-HTC, INDT</t>
  </si>
  <si>
    <t>TIL-C</t>
  </si>
  <si>
    <t>EDUC 1111 PROJECT PARA (1)</t>
  </si>
  <si>
    <t>EDUC 1200 TRAUMA INFORMED PRACTICES IN EDUCATION</t>
  </si>
  <si>
    <t>BSAD-E, GLA, HMSV-CC, HMSV-ADC, NASP-CTL, NASP-HTC, INDT</t>
  </si>
  <si>
    <t>EDUC 1200 TRAUMA INFORMED PRACTICES IN EDUCATION (1)</t>
  </si>
  <si>
    <t>PARA, TIL-C</t>
  </si>
  <si>
    <t>EDUC 1700 PROFESSIONAL PRACTICUM (1)</t>
  </si>
  <si>
    <t>EDUC 1711 PRAXIS CORE (1)</t>
  </si>
  <si>
    <t>EDUC 2000 EDUCATIONAL PSYCHOLOGY (3)</t>
  </si>
  <si>
    <t>EDUC 2030 MULTICULTURAL EDUCATION (3)</t>
  </si>
  <si>
    <t>BTNB, BSAD-BA, BSAD-E, CNST, GLA, GSS, NASP-CTL, NASP-HTC, HMSV-ADC, HMSV-CC</t>
  </si>
  <si>
    <t>EDUC 2050 THE EXCEPTIONAL LEARNER IN THE CLASSROOM (3)</t>
  </si>
  <si>
    <t>BTNB, BSAD-BA, BSAD-E, CNST, ECED, GLA, GSS, NASP-CTL, NASP-HTC, HMSV-ADC, HMSV-CC</t>
  </si>
  <si>
    <t>EDUC 2070 ADDITIONAL LANGUAGE ACQUISITION AND DEVELOPMENT (3)</t>
  </si>
  <si>
    <t>EDUC 2590 INSTRUCTIONAL TECHHNOLOGY (3)</t>
  </si>
  <si>
    <t>4T</t>
  </si>
  <si>
    <t>ECED, PARA</t>
  </si>
  <si>
    <t>EDUC 2700 ONLINE TEACHING CERTIFICATE (3)</t>
  </si>
  <si>
    <t>EDUC 2720 ONLINE TEACHING CERTIFICATE II: ENGAGING STUDENTS IN ONLINE LEARNING (3)</t>
  </si>
  <si>
    <t>EDUC 2800 PROFESSIONAL PRACTICUM (1)</t>
  </si>
  <si>
    <t>EDUC 2900 SPECIAL TOPICS (1)</t>
  </si>
  <si>
    <t>EDUC 2900 SPECIAL TOPICS (2)</t>
  </si>
  <si>
    <t>EDUC 2900 SPECIAL TOPICS (3)</t>
  </si>
  <si>
    <t>EDUC 2990 INTERNSHIP (1)</t>
  </si>
  <si>
    <t>EDUC 2990 INTERNSHIP (2)</t>
  </si>
  <si>
    <t>EDUC 2990 INTERNSHIP (3)</t>
  </si>
  <si>
    <t>EDUC 2990 INTERNSHIP (4)</t>
  </si>
  <si>
    <t>ENGL 0900 ENGLISH SKILLS (3)</t>
  </si>
  <si>
    <t>ENGL 1010 ENGLISH COMPOSITION I (3)</t>
  </si>
  <si>
    <t>GLA, HMSV-CC, HMSV-ADC, NASP-CTL, NASP-HTC, INDT</t>
  </si>
  <si>
    <t>2W1</t>
  </si>
  <si>
    <t>ENGL 1020 ENGLISH COMPOSITION II (3)</t>
  </si>
  <si>
    <t xml:space="preserve">GLA, HMSV-CC, HMSV-ADC, NASP-CTL, NASP-HTC, INDT </t>
  </si>
  <si>
    <t>CNST, GLA, GSS, HMSV-CC, HMSV-ADC, NASP-CTL, NASP-HTC, IEH, INDT</t>
  </si>
  <si>
    <t>ENGL 1040 CREATIVE WRITING (3)</t>
  </si>
  <si>
    <t>CNST, GLA, GSS, HMSV-CC, HMSV-ADC, NASP-CTL, NASP-HTC, IEH</t>
  </si>
  <si>
    <t>ENGL 1050 JOURNALISTIC WRITING (3)</t>
  </si>
  <si>
    <t>ENGL 1150 CRITICAL THINKING (3)</t>
  </si>
  <si>
    <t>ENGL 2100 INTRODUCTION TO LITERATURE (3)</t>
  </si>
  <si>
    <t>ENGL 2170 AMERIAN LITERATURE SINCE 1865 (3)</t>
  </si>
  <si>
    <t>BSAD-BA, BSAD-E, CNST, GLA, GSS, NASP-CTL, NASP-HTC, HMSV-ADC, HMSV-CC, IEH</t>
  </si>
  <si>
    <t>ENGL 2400 TECHNICAL WRITING (2)</t>
  </si>
  <si>
    <t>ENGL 2900 SPECIAL TOPICS (1)</t>
  </si>
  <si>
    <t>ENGL 2900 SPECIAL TOPICS (2)</t>
  </si>
  <si>
    <t>ENGL 2900 SPECIAL TOPICS (3)</t>
  </si>
  <si>
    <t>ENGL 2990 INTERNSHIP (1)</t>
  </si>
  <si>
    <t>ENGL 2990 INTERNSHIP (2)</t>
  </si>
  <si>
    <t>ENGL 2990 INTERNSHIP (3)</t>
  </si>
  <si>
    <t>ENGL 2990 INTERNSHIP (4)</t>
  </si>
  <si>
    <t>ENTR 1050 INTRODUCTION TO ENTREPRENEURSHIP (3)</t>
  </si>
  <si>
    <t>BSAD-BA, GLA, HMSV-CC, HMSV-ADC, NASP-CTL, NASP-HTC, PARA, INDT</t>
  </si>
  <si>
    <t>BSAD-E, CNST, E-C</t>
  </si>
  <si>
    <t>ENTR 2030 ENTREPRENEURSHIP ACCOUNTING (3)</t>
  </si>
  <si>
    <t>E-C</t>
  </si>
  <si>
    <t>BSAD-E</t>
  </si>
  <si>
    <t>BSAD-BA, BSAD-E, GLA, HMSV-CC, HMSV-ADC, NASP-CTL, NASP-HTC, INDT</t>
  </si>
  <si>
    <t>ENTR 2040 ENTREPRENEURSHIP FEASIBILITY STUDY (3)</t>
  </si>
  <si>
    <t>ENTR 2050 MARKETING FOR THE ENTREPRENEUR (3)</t>
  </si>
  <si>
    <t>ENTR 2060 ENTREPRENEURSHIP LEGAL ISSUES (3)</t>
  </si>
  <si>
    <t>ENTR 2090 ENTREPRENEURSHIP BUSINESS PLAN (3)</t>
  </si>
  <si>
    <t>ENTR 2900 SPECIAL TOPICS (1)</t>
  </si>
  <si>
    <t>ENTR 2900 SPECIAL TOPICS (2)</t>
  </si>
  <si>
    <t>ENTR 2900 SPECIAL TOPICS (3)</t>
  </si>
  <si>
    <t>ENTR 2990 INTERNSHIP (1)</t>
  </si>
  <si>
    <t>ENTR 2990 INTERNSHIP (2)</t>
  </si>
  <si>
    <t>ENTR 2990 INTERNSHIP (3)</t>
  </si>
  <si>
    <t>ENTR 2990 INTERNSHIP (4)</t>
  </si>
  <si>
    <t>GEOG 1010 WORLD REGIONAL GEOGRAPHY (3)</t>
  </si>
  <si>
    <t>GEOG 2900 SPECIAL TOPICS (1)</t>
  </si>
  <si>
    <t>GEOG 2900 SPECIAL TOPICS (2)</t>
  </si>
  <si>
    <t>GEOG 2900 SPECIAL TOPICS (3)</t>
  </si>
  <si>
    <t>CH5</t>
  </si>
  <si>
    <t>CH6</t>
  </si>
  <si>
    <t>GEOG 2990 INTERNSHIP (1)</t>
  </si>
  <si>
    <t>GEOG 2990 INTERNSHIP (2)</t>
  </si>
  <si>
    <t>GEOG 2990 INTERNSHIP (3)</t>
  </si>
  <si>
    <t>GEOG 2990 INTERNSHIP (4)</t>
  </si>
  <si>
    <t>HIST 1110 WORLD HISTORY I (3)</t>
  </si>
  <si>
    <t>HIST 1111 WORLD HISTORY II (3)</t>
  </si>
  <si>
    <t>HIST 2010 AMERICAN HISTORY I (3)</t>
  </si>
  <si>
    <t>HIST 2020 AMERICAN HISTORY II (3)</t>
  </si>
  <si>
    <t>BSAD-E, ECED, GLA, HMSV-CC, HMSV-ADC, NASP-CTL, NASP-HTC, PARA, INDT</t>
  </si>
  <si>
    <t>HIST 2900 SPECIAL TOPICS (1)</t>
  </si>
  <si>
    <t>HIST 2900 SPECIAL TOPICS (2)</t>
  </si>
  <si>
    <t>HIST 2900 SPECIAL TOPICS (3)</t>
  </si>
  <si>
    <t>HIST 2990 INTERNSHIP (1)</t>
  </si>
  <si>
    <t>HIST 2990 INTERNSHIP (2)</t>
  </si>
  <si>
    <t>HIST 2990 INTERNSHIP (3)</t>
  </si>
  <si>
    <t>HIST 2990 INTERNSHIP (4)</t>
  </si>
  <si>
    <t>HLTH 1010 INTRODUCTION TO HEALTHCARE (1)</t>
  </si>
  <si>
    <t>BTNB, PARA, ECED, BSAD-BA, BSAD-E, GLA, GSS, HMSV-CC, HMSV-ADC, NASP-CTL, NASP-HTC, IEH</t>
  </si>
  <si>
    <t>HLTH 1020 FIRST AID/CPR (1)</t>
  </si>
  <si>
    <t>BTNB, INDT, PARA, ECED, BSAD-BA, BSAD-E, GLA, GSS, HMSV-CC, HMSV-ADC, NASP-CTL, NASP-HTC, INDT</t>
  </si>
  <si>
    <t>HLTH 1040 PHYSICAL ACTIVITY (1)</t>
  </si>
  <si>
    <t>BTNB, PARA, ECED, BSAD-BA, BSAD-E, GLA, GSS, HMSV-CC, HMSV-ADC, NASP-CTL, NASP-HTC</t>
  </si>
  <si>
    <t>HLTH 1041 SOCIAL ACTIVITY (1)</t>
  </si>
  <si>
    <t>HLTH 1042 TRADITIONAL NATIVE AMERICAN GAMES (1)</t>
  </si>
  <si>
    <t>HLTH 1043 BEADING (1)</t>
  </si>
  <si>
    <t>HLTH 1044 NATIVE AMERICAN CLOTHING DESIGN AND CONSTRUCTION (1)</t>
  </si>
  <si>
    <t>HLTH 1044 NATIVE AMERICAN CLOTHING DESIGN AND CONSTRUCTION (2)</t>
  </si>
  <si>
    <t>HLTH 1044 NATIVE AMERICAN CLOTHING DESIGN AND CONSTRUCTION (3)</t>
  </si>
  <si>
    <t>HLTH 1045 ARCHERY/HUNTING SAFETY (1)</t>
  </si>
  <si>
    <t>HLTH 1046 AIHEC (1)</t>
  </si>
  <si>
    <t>HLTH 1047 FATHERHOOD AND MOTHERHOOD IS SACRED (1)</t>
  </si>
  <si>
    <t>CC-C</t>
  </si>
  <si>
    <t>HLTH 1060 COMPREHENSIVE MEDICAL TERMINOLOGY (3)</t>
  </si>
  <si>
    <t>HLTH 2300 INTRODUCTION TO NUTRITION (3)</t>
  </si>
  <si>
    <t>HLTH 2310 HEALTH EDUCATION AND WELLNESS (3)</t>
  </si>
  <si>
    <t>HLTH 2900 SPECIAL TOPICS (1</t>
  </si>
  <si>
    <t>HLTH 2900 SPECIAL TOPICS (2)</t>
  </si>
  <si>
    <t>HLTH 2900 SPECIAL TOPICS (3)</t>
  </si>
  <si>
    <t>HLTH 2990 INTERNSHIP (1)</t>
  </si>
  <si>
    <t>HLTH 2990 INTERNSHIP (2)</t>
  </si>
  <si>
    <t>HLTH 2990 INTERNSHIP (3)</t>
  </si>
  <si>
    <t>HLTH 2990 INTERNSHIP (4)</t>
  </si>
  <si>
    <t>HMSV 1010 INTRODUCTION TO NATIVE AMERICAN HUMAN SERVICES (3)</t>
  </si>
  <si>
    <t>BSAD-E, GLA, NASP-CTL, NASP-HTC, PARA, INDT</t>
  </si>
  <si>
    <t>HMSV-CC, HMSV-ADC, ADC-C</t>
  </si>
  <si>
    <t>HMSV 1200 INTRODUCTION TO COUNSELING TECHNIQUES (3)</t>
  </si>
  <si>
    <t>HMSV 2010 INDIAN CHILD WELFARE ACT (ICWA) (3)</t>
  </si>
  <si>
    <t>HMSV 2100 STRATEGIES IN GROUP COUNSELING (3)</t>
  </si>
  <si>
    <t>ADC-C</t>
  </si>
  <si>
    <t>HMSV 2150 MULTICULTURAL COUNSELING (2)</t>
  </si>
  <si>
    <t>BTNB, BSAD-BA, BSAD-E, CNST, ECED, GLA, GSS, NASP-CTL, NASP-HTC, PARA</t>
  </si>
  <si>
    <t>HMSV-ADC, HMSV-CC, ADC-C</t>
  </si>
  <si>
    <t>HMSV 2250 ALCOHOL/DRUG ASSESSMENT, CASE PLANNING &amp; MANAGEMENT (2)</t>
  </si>
  <si>
    <t>BSAD-E, GLA, HMSV-CC, NASP-CTL, NASP-HTC, PARA, INDT</t>
  </si>
  <si>
    <t>HMSV-ADC, ADC-C</t>
  </si>
  <si>
    <t>HMSV 2300 INTRODUCTION TO FAMILY COUNSELING (3)</t>
  </si>
  <si>
    <t>BSAD-E, GLA, HMSV-ADC, NASP-CTL, NASP-HTC, PARA, INDT</t>
  </si>
  <si>
    <t>HMSV-CC</t>
  </si>
  <si>
    <t>HMSV 2400 MEDICAL AND PSYCHOSOCIAL ASPECTS OF ALCOHOL/DRUG USE, ABUSE, AND ADDICTION (3)</t>
  </si>
  <si>
    <t>HMSV 2500 CRISIS INTERVENTION (3)</t>
  </si>
  <si>
    <t>HMSV 2600 ETHICAL AND LEGAL ISSUES IN THE HUMAN SERVICES PROFESSIONS (1)</t>
  </si>
  <si>
    <t>HMSV 2750 CLINICAL TREATMENT ISSUES IN CHEMICAL DEPENDENCY (2)</t>
  </si>
  <si>
    <t>HMSV 2850 HUMAN SERVICES ADMINISTRATION (3)</t>
  </si>
  <si>
    <t>HMSV 2900 SPECIAL TOPICS (1)</t>
  </si>
  <si>
    <t>HMSV 2900 SPECIAL TOPICS (2)</t>
  </si>
  <si>
    <t>HMSV 2900 SPECIAL TOPICS (3)</t>
  </si>
  <si>
    <t>HMSV 2990 INTERNSHIP (1)</t>
  </si>
  <si>
    <t>BSAD-E, GLA, NASP-CTL, NASP-HTC, PARA</t>
  </si>
  <si>
    <t>HMSV-CC,  HMSV-ADC</t>
  </si>
  <si>
    <t>HMSV 2990 INTERNSHIP (2)</t>
  </si>
  <si>
    <t>HMSV 2990 INTERNSHIP (3)</t>
  </si>
  <si>
    <t>HMSV 2990 INTERNSHIP (4)</t>
  </si>
  <si>
    <t>IEVH 1010 INTRODUCTION TO ENVIRONMENTAL HEALTH (3)</t>
  </si>
  <si>
    <t>IEVH 1010 INTRODUCTION TO NATURAL RESOURCES (3)</t>
  </si>
  <si>
    <t>IEVH 2020 ENVIRONMENTAL RESOURCE MANAGEMENT (3)</t>
  </si>
  <si>
    <t>IEVH 2030 INTRODUCTION TO ENVIRONMENTAL ISSUES (3)</t>
  </si>
  <si>
    <t>IEVH 2900 SPECIAL TOPICS (1)</t>
  </si>
  <si>
    <t>IEVH 2900 SPECIAL TOPICS (2)</t>
  </si>
  <si>
    <t>IEVH 2900 SPECIAL TOPICS (3)</t>
  </si>
  <si>
    <t>IEVH 2990 INTERNSHIP (1)</t>
  </si>
  <si>
    <t>IEVH 2990 INTERNSHIP (2)</t>
  </si>
  <si>
    <t>IEVH 2990 INTERNSHIP (3)</t>
  </si>
  <si>
    <t>IEVH 2990 INTERNSHIP (4)</t>
  </si>
  <si>
    <t>IEVH 3050 NUTRITION AND FOOD PROTECTION (2)</t>
  </si>
  <si>
    <t>IEVH 3070 ENVIRONMENTAL HEALTH MANAGEMENT AND PLANNING (3)</t>
  </si>
  <si>
    <t>IEVH 3120 WATER IS LIFE AND AQUATIC ECOSYSTEMS (3)</t>
  </si>
  <si>
    <t>IEVH 3320 ALL-HAZARD EMERGENCY PREPAREDNESS (2)</t>
  </si>
  <si>
    <t>IEVH 3350 ETHNOBOTONY (3)</t>
  </si>
  <si>
    <t>IEVH 3420 ADVANCED ENVIRONMENTAL HEALTH SCIENCE (3)</t>
  </si>
  <si>
    <t>IEVH 4050 RECREATIONAL ENVIRONMENTAL HEALTH (3)</t>
  </si>
  <si>
    <t>IEVH 4100 SOLID AND HAZARDOUS MATERIAL AND WASTE MANAGEMENT (3)</t>
  </si>
  <si>
    <t>IEVH 4240 ZOONOTIC AND VECTOR-BORNE DISEASES AND THEIR CONTROL (3)</t>
  </si>
  <si>
    <t>IEVH 4320 EPIDEMIOLOGY (3)</t>
  </si>
  <si>
    <t>IEVH 4660 TOXICOLOGY (3)</t>
  </si>
  <si>
    <t>IEVH 4800 SENIOR CAPSTONE (3)</t>
  </si>
  <si>
    <t>IEVH 4980 SENIOR RESEARCH PROJECT (3)</t>
  </si>
  <si>
    <t>INFO 0900 KEYBOARDING (2)</t>
  </si>
  <si>
    <t>BSAD-BA, BSAD-E, GLA, GSS, HMSV-CC, HMSV-ADC, NASP-CTL, NASP-HTC, PARA, INDT</t>
  </si>
  <si>
    <t>INFO 1010 INTRODUCTION TO COMPUTERS (3)</t>
  </si>
  <si>
    <t>BSAD-BA, BSAD-E, CNST, ECED, GLA, GSS, HMSV-CC, HMSV-ADC, NASP-CTL, NASP-HTC, PARA, IEH, INDT</t>
  </si>
  <si>
    <t>INFO 1011 INTRODUCTION TO WORD PROCESSING (1)</t>
  </si>
  <si>
    <t>INFO 1012 INTRODUCTION TO SPREADSHEETS (1)</t>
  </si>
  <si>
    <t>BSAD-BA, BSAD-E, CNST, ECED, GLA, GSS, HMSV-CC, HMSV-ADC, NASP-CTL, NASP-HTC, PARA, INDT, IEH</t>
  </si>
  <si>
    <t>INFO 1013 INTRODUCTION TO PRESENTATION SOFTWARE (1)</t>
  </si>
  <si>
    <t>BSAD-BA, BSAD-E, CNST,  ECED, GLA, GSS, HMSV-CC, HMSV-ADC, NASP-CTL, NASP-HTC, PARA, IEH, INDT</t>
  </si>
  <si>
    <t>INFO 1200 INTRODUCTION TO PRODUCTIVITY SOFTWARE (3)</t>
  </si>
  <si>
    <t>BTNB, BSAD-BA, BSAD-E, CNST, ECED, GLA, GSS, HMSV-CC, HMSV-ADC, NASP-CTL, NASP-HTC, PARA, INDT, IEH</t>
  </si>
  <si>
    <t>INFO 1600 PRODUCTIVITY SOFTWARE II (3)</t>
  </si>
  <si>
    <t>INFO 2100 PROJECT MANAGEMENT (3)</t>
  </si>
  <si>
    <t>BSAD-BA, BSAD-E, CNST,  ECED, GLA, GSS, HMSV-CC, HMSV-ADC, NASP-CTL, NASP-HTC, PARA, INDT, IEH</t>
  </si>
  <si>
    <t>INFO 2150 NETWORKING (3)</t>
  </si>
  <si>
    <t>BSAD-BA, BSAD-E, ECED, CNST, GLA, GSS, HMSV-CC, HMSV-ADC, NASP-CTL, NASP-HTC, PARA, INDT, IEH</t>
  </si>
  <si>
    <t>INFO 2200 DATABASE MANAGEMENT SOFTWARE (3)</t>
  </si>
  <si>
    <t>INFO 2300 TROUBLESHOOTING AND MAINTENANCE (3)</t>
  </si>
  <si>
    <t>BSAD-BA, BSAD-E, CNST, ECED, GLA, GSS, HMSV-CC, HMSV-ADC, NASP-CTL, NASP-HTC, PARA, INDT</t>
  </si>
  <si>
    <t>INFO 2400 WEB DESIGN (3)</t>
  </si>
  <si>
    <t>INFO 2420 INTRODUCTION TO COMPUTER AGE GRAPHIC DESIGN (3)</t>
  </si>
  <si>
    <t>INFO 2500 ADVANCED WEBSITE DESIGN (3)</t>
  </si>
  <si>
    <t>INFO 2900 SPECIAL TOPICS (1)</t>
  </si>
  <si>
    <t>BSAD-BA, BSAD-E, GLA, GSS, HMSV-CC, HMSV-ADC, NASP-CTL, NASP-HTC, PARA</t>
  </si>
  <si>
    <t>INFO 2900 SPECIAL TOPICS (2)</t>
  </si>
  <si>
    <t>INFO 2900 SPECIAL TOPICS (3)</t>
  </si>
  <si>
    <t>INFO 2990 INTERNSHIP (1)</t>
  </si>
  <si>
    <t>INFO 2990 INTERNSHIP (2)</t>
  </si>
  <si>
    <t>INFO 2990 INTERNSHIP (3)</t>
  </si>
  <si>
    <t>INFO 2990 INTERNSHIP (4)</t>
  </si>
  <si>
    <t>ITEC 1010 INTRODUCTION TO ENGINEERING (3)</t>
  </si>
  <si>
    <t>ITEC 1030 ENGINEERING GRAPHICS, DRAFTING AND DESIGN (3)</t>
  </si>
  <si>
    <t>ITEC 1110 DRONE FLIGHT I (3)</t>
  </si>
  <si>
    <t>ITEC 1120 DRONE FLIGHT II (3)</t>
  </si>
  <si>
    <t>ITEC 1200 INTRODUCTION TO GEOGRAPHIC INFORMATION SYSTEMS (GIS) (3)</t>
  </si>
  <si>
    <t>ITEC 2900 SPECIAL TOPICS (1)</t>
  </si>
  <si>
    <t>ITEC 2900 SPECIAL TOPICS (2)</t>
  </si>
  <si>
    <t>ITEC 2900 SPECIAL TOPICS (3)</t>
  </si>
  <si>
    <t>ITEC 2990 INTERNSHIP (1)</t>
  </si>
  <si>
    <t>ITEC 2990 INTERNSHIP (2)</t>
  </si>
  <si>
    <t>ITEC 2990 INTERNSHIP (3)</t>
  </si>
  <si>
    <t>ITEC 2990 INTERNSHIP (4)</t>
  </si>
  <si>
    <t>MATH 0904 DEVELOPMENTAL MATH LAB (1)</t>
  </si>
  <si>
    <t>MATH 1020 TECHNICAL MATH (3)</t>
  </si>
  <si>
    <t>BSAD-BA, BSAD-E, CNST, GLA, INDT, HMSV-ADC, HMSV-CC, NASP-CTL, NASP-HTC</t>
  </si>
  <si>
    <t>MATH 1060 CONSTRUCTION MATH (3)</t>
  </si>
  <si>
    <t>MATH 1110 INTERMEDIATE ALGEBRA (4)</t>
  </si>
  <si>
    <t>BTNB, BSAD-BA, BSAD-E, ECED, GLA, HMSV-CC, HMSV-ADC, NASP-CTL, NASP-HTC, PARA, INDT</t>
  </si>
  <si>
    <t>MATH 1150 COLLEGE ALGEBRA (3)</t>
  </si>
  <si>
    <t>BTNB, BSAD-BA, BSAD-E, ECED, GLA, GSS, HMSV-CC, HMSV-ADC, NASP-CTL, NASP-HTC, PARA, IEH, INDT</t>
  </si>
  <si>
    <t>MATH 1600 ANALYTIC GEOMETRY AND CALCULUS I (5)</t>
  </si>
  <si>
    <t>ECED, GLA, HMSV-CC, HMSV-ADC, NASP-CTL, NASP-HTC, PARA</t>
  </si>
  <si>
    <t>MATH 2020 GEOMETRY FOR ELEMENTARY SCHOOL TEACHERS (3)</t>
  </si>
  <si>
    <t>MATH 2030 CONTEMPORARY MATHEMATICS (3)</t>
  </si>
  <si>
    <t>MATH 2170 APPLIED STATISTICS (3)</t>
  </si>
  <si>
    <t>BTNB, IEH</t>
  </si>
  <si>
    <t>ECED, BSAD-E, GLA, HMSV-CC, HMSV-ADC, NASP-CTL, NASP-HTC, PARA</t>
  </si>
  <si>
    <t>MATH 2300 MATH FOR ELEMENTARY TEACHERS (3)</t>
  </si>
  <si>
    <t>MATH 2400 BUSINESS CALCULUS (3)</t>
  </si>
  <si>
    <t>MATH 2900 SPECIAL TOPICS (1)</t>
  </si>
  <si>
    <t>MATH 2900 SPECIAL TOPICS (2)</t>
  </si>
  <si>
    <t>MATH 2900 SPECIAL TOPICS (3)</t>
  </si>
  <si>
    <t>MATH 2990 INTERNSHIP (1)</t>
  </si>
  <si>
    <t>MATH 2990 INTERNSHIP (2)</t>
  </si>
  <si>
    <t>MATH 2990 INTERNSHIP (3)</t>
  </si>
  <si>
    <t>MATH 2990 INTERNSHIP (4)</t>
  </si>
  <si>
    <t>MUSC 1010 INTRODUCTION TO MUSIC (3)</t>
  </si>
  <si>
    <t>MUSC 2900 SPECIAL TOPICS (1)</t>
  </si>
  <si>
    <t>MUSC 2900 SPECIAL TOPICS (2)</t>
  </si>
  <si>
    <t>MUSC 2900 SPECIAL TOPICS (3)</t>
  </si>
  <si>
    <t>MUSC 2990 INTERNSHIP (1)</t>
  </si>
  <si>
    <t>MUSC 2990 INTERNSHIP (2)</t>
  </si>
  <si>
    <t>MUSC 2990 INTERNSHIP (3)</t>
  </si>
  <si>
    <t>MUSC 2990 INTERNSHIP (4)</t>
  </si>
  <si>
    <t>NASP 1010 INTRODUCTION TO NATIVE AMERICAN STUDIES (3)</t>
  </si>
  <si>
    <t>BSAD-BA, BSAD-E, GLA, HMSV-CC, HMSV-ADC, NASP-HTC, PARA, INDT</t>
  </si>
  <si>
    <t>1NH</t>
  </si>
  <si>
    <t>BSAD-BA, BSAD-E, CNST, ECED, GLA, GSS, HMSV-CC, HMSV-ADC, PARA, IEH, INDT</t>
  </si>
  <si>
    <t>NASP-CTL, NASP-HTC,  CTL-C</t>
  </si>
  <si>
    <t>HTC-C, TIL-C</t>
  </si>
  <si>
    <t>NASP 1020 CULTURES &amp; PEOPLES OF NATIVE AMERICA (3)</t>
  </si>
  <si>
    <t>BTNB, BSAD-BA, BSAD-E, CNST, ECED, GLA, GSS, HMSV-CC, HMSV-ADC, PARA, IEH, INDT, NASP-CTL, NASP-HTC</t>
  </si>
  <si>
    <t>NASP 1030 NATIVE AMERICAN HISTORY TO 1890 (3)</t>
  </si>
  <si>
    <t>BSAD-BA, BSAD-E, GLA, HMSV-CC, HMSV-ADC, NASP-CTL, PARA, INDT</t>
  </si>
  <si>
    <t>NASP-HTC</t>
  </si>
  <si>
    <t>NASP 1040 NATIVE AMERICAN HISTORY SINCE 1890 (3)</t>
  </si>
  <si>
    <t>BSAD-BA, BSAD-E, GLA, HMSV-CC, HMSV-ADC,  PARA, INDT</t>
  </si>
  <si>
    <t>NASP 1050 NATIVE AMERICAN WORLD VIEWS (3)</t>
  </si>
  <si>
    <t>TIL-C, PARA</t>
  </si>
  <si>
    <t>NASP 1060 ISSUES IN NATIVE AMERICAN PSYCHOLOGY (3)</t>
  </si>
  <si>
    <t>NASP 1070 NATIVE AMERICAN ARCHIVAL RESEARCH (3)</t>
  </si>
  <si>
    <t>NASP 1080 NATIVE AMERICAN EDUCATION (3)</t>
  </si>
  <si>
    <t>BTNB, BSAD-BA, BSAD-E, CNST, ECED, GLA, GSS, HMSV-CC, HMSV-ADC, IEH, INDT, NASP-CTL, NASP-HTC</t>
  </si>
  <si>
    <t>NASP 1090 NATIVE AMERICAN ARTS (3)</t>
  </si>
  <si>
    <t>BTNB, BSAD-BA, BSAD-E, ECED, PARA, GLA, HMSV-ADC, HMSV-CC, NASP-CTL, NASP-HTC</t>
  </si>
  <si>
    <t>NASP 1100 NATIVE AMERICAN MUSIC (3)</t>
  </si>
  <si>
    <t>NASP 1130 NATIVE AMERICAN MYTHOLOGY (3)</t>
  </si>
  <si>
    <t>NASP 1140 NATIVE AMERICAN SPIRITUALITY (3)</t>
  </si>
  <si>
    <t>NASP 1410 UmóⁿHoⁿ  LANGUAGE I (4)</t>
  </si>
  <si>
    <t>1NL</t>
  </si>
  <si>
    <t>HTC-C</t>
  </si>
  <si>
    <t>TIL-C, NASP-HTC</t>
  </si>
  <si>
    <t>NASP 1420 UmóⁿHoⁿ LANGUAGE II (4)</t>
  </si>
  <si>
    <t>BTNB, BSAD-BA, BSAD-E, GLA, GSS, NASP-CTL, NASP-HTC, IEH, HMSV-ADC, HMSV-CC</t>
  </si>
  <si>
    <t>NASP 1510 DAKOTA LANGUAGE I (4)</t>
  </si>
  <si>
    <t>BSAD-BA, BSAD-E, GLA, HMSV-CC, HMSV-ADC, NASP-CTL, NASP-HTC, PARA, IEH, INDT</t>
  </si>
  <si>
    <t>NASP 1520 DAKOTA LANGUAGE II (4)</t>
  </si>
  <si>
    <t>NASP 2010 INTRODUCTION TO TRIBAL NATION BUILDING (3)</t>
  </si>
  <si>
    <t>BSAD-BA, BSAD-E, CNST, ECED, GLA, GSS, NASP-CTL, NASP-HTC, PARA, HMSV-ADC, HMSV-CC</t>
  </si>
  <si>
    <t>CTL-C, TIL-C</t>
  </si>
  <si>
    <t>NASP-CTL</t>
  </si>
  <si>
    <t>NASP 2110 NATIVE AMERICAN LITERATURE (3)</t>
  </si>
  <si>
    <t>BTNB, BSAD-BA, BSAD-E, IEH, HMSV-ADC, HMSV-CC, GSS, NASP-CTL, NASP-HTC</t>
  </si>
  <si>
    <t>NASP-HTC, HTC-C, TIL-C</t>
  </si>
  <si>
    <t>NASP 2120 NATIVE AMERICAN COMMUNITY-BASED RESEARCH (3)</t>
  </si>
  <si>
    <t>NASP-HTC, HTC-C</t>
  </si>
  <si>
    <t>BTNB, BSAD-BA, BSAD-E, ECED, CNST,  GLA, GSS, PARA, HMSV-ADC, HMSV-CC, NASP-CTL, NASP-HTC</t>
  </si>
  <si>
    <t>NASP 2200 SANTEE DAKOTA TRIBAL HISTORY (3)</t>
  </si>
  <si>
    <t>NASP 2210 OMAHA TRIBAL HISTORY (3)</t>
  </si>
  <si>
    <t>NASP 2220 PONCA TRIBAL HISTORY (3)</t>
  </si>
  <si>
    <t>NASP 2230 DAKOTA CULTURE AND TRADITION (3)</t>
  </si>
  <si>
    <t>NASP 2240 OMAHA CULTURE AND TRADITION (3)</t>
  </si>
  <si>
    <t>NASP 2300 TRIBAL GOVERNMENT AND POLITICS (3)</t>
  </si>
  <si>
    <t>BSAD-BA, BSAD-E, CNST, ECED, GLA, GSS, HMSV-CC, HMSV-ADC, PARA, IEH, INDT, INDT, NASP-CTL, NASP-HTC</t>
  </si>
  <si>
    <t>NASP-CTL, CTL-C, TIL-C</t>
  </si>
  <si>
    <t>NASP 2340 GRANT WRITING IN TRIBAL DEVELOPMENT (3)</t>
  </si>
  <si>
    <t>NASP-CTL, CTL-C, CC-C</t>
  </si>
  <si>
    <t>NASP 2350 GRANT WRITING IN TRIBAL DEVELOPMENT II (3)</t>
  </si>
  <si>
    <t>NASP 2430 OMAHA LANGUAGE III (3)</t>
  </si>
  <si>
    <t>BTNB, BSAD-BA, BSAD-E, CNST, ECED, GLA, GSS, PARA, IEH, INDT, HMSV-ADC, HMSV-CC, NASP-CTL, NASP-HTC</t>
  </si>
  <si>
    <t>ECED, CNST, GLA, GSS, HMSV-CC, HMSV-ADC, PARA, IEH, NASP-CTL, NASP-HTC</t>
  </si>
  <si>
    <t>NASP 2440 OMAHA LANGUAGE IV (3)</t>
  </si>
  <si>
    <t xml:space="preserve">ECED, CNST, GLA, GSS, NASP-CTL, NASP-HTC, PARA, IEH, HMSV-CC, HMSV-ADC, </t>
  </si>
  <si>
    <t>NASP 2530 DAKOTA LANGUAGE III (3)</t>
  </si>
  <si>
    <t>NASP 2540 DAKOTA LANGUAGE IV (3)</t>
  </si>
  <si>
    <t>BTNB, BSAD-BA, BSAD-E, CNST, ECED, GLA, GSS, PARA, IEH, INDT, HMSV-ADC, HMSV-CC, NASP-HTC, NASP-CTL</t>
  </si>
  <si>
    <t>NASP 2810 CONTEMPORARY NATIVE ISSUES (3)</t>
  </si>
  <si>
    <t>NASP 2900 SPECIAL TOPICS (1)</t>
  </si>
  <si>
    <t>NASP-CTL, NASP-HTC , CTL-C, HTC-C, TIL-C</t>
  </si>
  <si>
    <t>NASP 2900 SPECIAL TOPICS (2)</t>
  </si>
  <si>
    <t>NASP 2900 SPECIAL TOPICS (3)</t>
  </si>
  <si>
    <t>NASP 2990 INTERNSHIP (1)</t>
  </si>
  <si>
    <t>BSAD-BA, BSAD-E, GLA, HMSV-CC, HMSV-ADC, NASP-HTC, PARA</t>
  </si>
  <si>
    <t>NASP-CTL, CTL-C, HTC-C, TIL-C</t>
  </si>
  <si>
    <t>NASP 2990 INTERNSHIP (2)</t>
  </si>
  <si>
    <t>NASP 2990 INTERNSHIP (3)</t>
  </si>
  <si>
    <t>NASP 2990 INTERNSHIP (4)</t>
  </si>
  <si>
    <t>NASP 3200 SELF-DETERMINATION AND EDUCATIONAL ASSISTANCE ACT (3)</t>
  </si>
  <si>
    <t>NASP 3310 FEDERAL INDIAN LAW &amp; POLICY (3)</t>
  </si>
  <si>
    <t>NASP 4310 TRIBAL CONSTITUTIONS AND LAW (3)</t>
  </si>
  <si>
    <t>NASP 4320 TRIBAL CORPORATIONS, ECONOMIC DEVELOPMENT AND TAXATION (3)</t>
  </si>
  <si>
    <t>NASP 4330 TRIBAL MANAGEMENT &amp; LEADERSHIP (3)</t>
  </si>
  <si>
    <t>NASP 4900 SPECIAL TOPICS (1)</t>
  </si>
  <si>
    <t>NASP 4900 SPECIAL TOPICS (2)</t>
  </si>
  <si>
    <t>NASP 4900 SPECIAL TOPICS (3)</t>
  </si>
  <si>
    <t>NASP 4990 INTERNSHIP (1)</t>
  </si>
  <si>
    <t>NASP 4990 INTERNSHIP (2)</t>
  </si>
  <si>
    <t>NASP 4990 INTERNSHIP (3)</t>
  </si>
  <si>
    <t>NASP 4990 INTERNSHIP (4)</t>
  </si>
  <si>
    <t>NATR 2030 INTRODUCTION TO ENVIRONMENTAL ISSUES (3)</t>
  </si>
  <si>
    <t>NATR 2900 SPECIAL TOPICS (1)</t>
  </si>
  <si>
    <t>NATR 2900 SPECIAL TOPICS (2)</t>
  </si>
  <si>
    <t>NATR 2900 SPECIAL TOPICS (3)</t>
  </si>
  <si>
    <t>NATR 2990 INTERNSHIP (1)</t>
  </si>
  <si>
    <t>NATR 2990 INTERNSHIP (2)</t>
  </si>
  <si>
    <t>NATR 2990 INTERNSHIP (3)</t>
  </si>
  <si>
    <t>NATR 2990 INTERNSHIP (4)</t>
  </si>
  <si>
    <t>NURA 1110 NURSE AIDE (4)</t>
  </si>
  <si>
    <t>NURA 1190 MEDICATION AIDE (3)</t>
  </si>
  <si>
    <t>NURA 2900 SPECIAL TOPICS (1)</t>
  </si>
  <si>
    <t>NURA 2900 SPECIAL TOPICS (2)</t>
  </si>
  <si>
    <t>NURA 2900 SPECIAL TOPICS (3)</t>
  </si>
  <si>
    <t>NURA 2990 INTERNSHIP (1)</t>
  </si>
  <si>
    <t>NURA 2990 INTERNSHIP (2)</t>
  </si>
  <si>
    <t>NURA 2990 INTERNSHIP (3)</t>
  </si>
  <si>
    <t>NURA 2990 INTERNSHIP (4)</t>
  </si>
  <si>
    <t>PHYS 1100/1104 PHYSICAL SCIENCE (4)</t>
  </si>
  <si>
    <t>PHYS 1200/1204 APPLIED PHYSICS (4)</t>
  </si>
  <si>
    <t>PHYS 1410 ELEMENTARY GENERAL PHYSICS I (5)</t>
  </si>
  <si>
    <t>PHYS 1420 ELEMENTARY GENERAL PHYSICS II (5)</t>
  </si>
  <si>
    <t>PHYS 2000 UNDERSTANDING AND OBSERVING WEATHER (3)</t>
  </si>
  <si>
    <t>GSS, PARA, BTNB, BSAD-BA, BSAD-E, HMSV-ADC, HMSV-CC, GLA, GSS, NASP-CTL, NASP-HTC, ECED</t>
  </si>
  <si>
    <t>PHYS 2110 GENERAL PHYSICS I WITH CALCULUS (5)</t>
  </si>
  <si>
    <t>PHYS 2120 GENERAL PHYSICS II WITH CALCULUS (5)</t>
  </si>
  <si>
    <t>PHYS 2400 INTRODUCTION TO CLIMATE SCIENCE</t>
  </si>
  <si>
    <t>PARA, BTNB, BSAD-BA, BSAD-E, ECED, HMSV-ADC, HMSV-CC, GLA, GSS, NASP-CTL, NASP-HTC</t>
  </si>
  <si>
    <t>PHYS 2900 SPECIAL TOPICS (1)</t>
  </si>
  <si>
    <t xml:space="preserve">PHYS 2900 SPECIAL TOPICS (2) </t>
  </si>
  <si>
    <t>PHYS 2900 SPECIAL TOPICS (3)</t>
  </si>
  <si>
    <t>PHYS 2990 INTERNSHIP (1)</t>
  </si>
  <si>
    <t>PHYS 2990 INTERNSHIP (2)</t>
  </si>
  <si>
    <t>PHYS 2990 INTERNSHIP (3)</t>
  </si>
  <si>
    <t>PHYS 2990 INTERNSHIP (4)</t>
  </si>
  <si>
    <t>POLS 1000 AMERICAN GOVERNMENT (3)</t>
  </si>
  <si>
    <t>POLS 1600 INTERNATIONAL RELATIONS (3)</t>
  </si>
  <si>
    <t>POLS 2900 SPECIAL TOPICS (1)</t>
  </si>
  <si>
    <t>POLS 2900 SPECIAL TOPICS (2)</t>
  </si>
  <si>
    <t>POLS 2900 SPECIAL TOPICS (3)</t>
  </si>
  <si>
    <t>POLS 2990 INTERNSHIP (1)</t>
  </si>
  <si>
    <t>POLS 2990 INTERNSHIP (2)</t>
  </si>
  <si>
    <t>POLS 2990 INTERNSHIP (3)</t>
  </si>
  <si>
    <t>POLS 2990 INTERNSHIP (4)</t>
  </si>
  <si>
    <t>PSYC 1810 INTRODUCTION TO PSYCHOLOGY (3)</t>
  </si>
  <si>
    <t>BSAD-E, GLA, GSS, HMSV-CC, HMSV-ADC, NASP-CTL, NASP-HTC, INDT</t>
  </si>
  <si>
    <t>BTNB, BSAD-BA, BSAD-E, CNST, GLA, GSS, HMSV-CC, HMSV-ADC, NASP-CTL, NASP-HTC, PARA, IEH, ECED</t>
  </si>
  <si>
    <t>ADC-C, PN1-C</t>
  </si>
  <si>
    <t>PSYC 2000 HUMAN SEXUALITY (3)</t>
  </si>
  <si>
    <t>PSYC 2030 DEVELOPMENTAL PSYCHOLOGY (3)</t>
  </si>
  <si>
    <t>HMSV-CC, HMSV-ADC, ADC-C, PARA, PN2-C</t>
  </si>
  <si>
    <t>PSYC 2200 HUMAN DEVELOPMENT (3)</t>
  </si>
  <si>
    <t xml:space="preserve">PARA </t>
  </si>
  <si>
    <t>PSYC 2500 ABNORMAL PSYCHOLOGY (3)</t>
  </si>
  <si>
    <t>HMSV-ADC, HMSV-CC</t>
  </si>
  <si>
    <t>PSYC 2900 SPECIAL TOPICS (1)</t>
  </si>
  <si>
    <t>PSYC 2900 SPECIAL TOPICS (2)</t>
  </si>
  <si>
    <t>PSYC 2900 SPECIAL TOPICS (3)</t>
  </si>
  <si>
    <t>PSYC 2990 INTERNSHIP (1)</t>
  </si>
  <si>
    <t>PSYC 2990 INTERNSHIP (2)</t>
  </si>
  <si>
    <t>PSYC 2990 INTERNSHIP (3)</t>
  </si>
  <si>
    <t>PSYC 2990 INTERNSHIP (4)</t>
  </si>
  <si>
    <t>SOCI 1010 INTRODUCTION TO SOCIOLOGY (3)</t>
  </si>
  <si>
    <t>SOCI 1400 INTRODUCTION TO CULTURAL ANTHROPOLOGY (3)</t>
  </si>
  <si>
    <t>BTNB, BSAD-BA, BSAD-E, CNST, GLA, ECED, GSS, NASP-CTL, NASP-HTC, PARA, HMSV-ADC, HMSV-CC</t>
  </si>
  <si>
    <t>SOCI 2010 SOCIAL PROBLEMS (3)</t>
  </si>
  <si>
    <t>SOCI 2150 EXPLORING UNITY &amp; DIVERISTY (3)</t>
  </si>
  <si>
    <t>SOCI 2880 STATISTICS FOR SOCIAL SCIENCES (3)</t>
  </si>
  <si>
    <t>SOCI 2900 SPECIAL TOPICS (1)</t>
  </si>
  <si>
    <t>SOCI 2900 SPECIAL TOPICS (2)</t>
  </si>
  <si>
    <t>SOCI 2900 SPECIAL TOPICS (3)</t>
  </si>
  <si>
    <t>SOCI 2990 INTERNSHIP (1)</t>
  </si>
  <si>
    <t>SOCI 2990 INTERNSHIP (2)</t>
  </si>
  <si>
    <t>SOCI 2990 INTERNSHIP (3)</t>
  </si>
  <si>
    <t>SOCI 2990 INTERNSHIP (4)</t>
  </si>
  <si>
    <t>SPAN 1010 ELEMTENTARY SPANISH I (5)</t>
  </si>
  <si>
    <t>SPAN 1020 ELEMENTARY SPANISH II (5)</t>
  </si>
  <si>
    <t>SPAN 2010 INTERMEDIATE SPANISH I (3)</t>
  </si>
  <si>
    <t>SPAN 2020 INTERMEDIATE SPANISH II (3)</t>
  </si>
  <si>
    <t>SPAN 2900 SPECIAL TOPICS (1)</t>
  </si>
  <si>
    <t>SPAN 2900 SPECIAL TOPICS (2)</t>
  </si>
  <si>
    <t>SPAN 2900 SPECIAL TOPICS (3)</t>
  </si>
  <si>
    <t>SPAN 2990 INTERNSHIP (1)</t>
  </si>
  <si>
    <t>SPAN 2990 INTERNSHIP (2)</t>
  </si>
  <si>
    <t>SPAN 2990 INTERNSHIP (3)</t>
  </si>
  <si>
    <t>SPAN 2990 INTERNSHIP (4)</t>
  </si>
  <si>
    <t>SPCH 1110 PUBLIC SPEAKING (3)</t>
  </si>
  <si>
    <t>THEA 1010 INTRO TO THEATRE (3)</t>
  </si>
  <si>
    <t>THEA 2900 SPECIAL TOPICS (1)</t>
  </si>
  <si>
    <t>THEA 2900 SPECIAL TOPICS (2)</t>
  </si>
  <si>
    <t>THEA 2900 SPECIAL TOPICS (3)</t>
  </si>
  <si>
    <t>THEA 2990 INTERNSHIP (1)</t>
  </si>
  <si>
    <t>THEA 2990 INTERNSHIP (2)</t>
  </si>
  <si>
    <t>THEA 2990 INTERNSHIP (3)</t>
  </si>
  <si>
    <t>THEA 2990 INTERNSHIP (4)</t>
  </si>
  <si>
    <t>WELD 1010 INTRODUCTION TO WELDING (3)</t>
  </si>
  <si>
    <t>WELD 1020 WELDING BLUEPRINTS: SYMBOLS, TERMS AND DEFINITIONS (3)</t>
  </si>
  <si>
    <t>WELD 1100 INDUSTRIAL CUTTING (3)</t>
  </si>
  <si>
    <t>WELD 1200 GAS METAL ARC WELDING (GMAW) I (3)</t>
  </si>
  <si>
    <t>WELD 2900 SPECIAL TOPICS (1)</t>
  </si>
  <si>
    <t>WELD 2900 SPECIAL TOPICS (2)</t>
  </si>
  <si>
    <t>WELD 2900 SPECIAL TOPICS (3)</t>
  </si>
  <si>
    <t>WELD 2990 INTERNSHIP (1)</t>
  </si>
  <si>
    <t>WELD 2990 INTERNSHIP (2)</t>
  </si>
  <si>
    <t>WELD 2990 INTERNSHIP (3)</t>
  </si>
  <si>
    <t>WELD 2990 INTERNSHIP (4)</t>
  </si>
  <si>
    <t>Course not listed. Detail in comments (4 cr.)</t>
  </si>
  <si>
    <t>Note</t>
  </si>
  <si>
    <t>Course not listed. Detail in comments (3 cr.)</t>
  </si>
  <si>
    <t>Course not listed. Detail in comments (2 cr.)</t>
  </si>
  <si>
    <t>Course not listed. Detail in comments (1 cr.)</t>
  </si>
  <si>
    <t>Exempt from requirement after speaking with Registrar. Detail in comments.</t>
  </si>
  <si>
    <t>Abbreviation</t>
  </si>
  <si>
    <t>Requirement</t>
  </si>
  <si>
    <t>Categories</t>
  </si>
  <si>
    <t>Sub- category</t>
  </si>
  <si>
    <t>Abbreviation2</t>
  </si>
  <si>
    <t>Major</t>
  </si>
  <si>
    <t>Emphasis</t>
  </si>
  <si>
    <r>
      <t>ILO</t>
    </r>
    <r>
      <rPr>
        <b/>
        <sz val="14"/>
        <color rgb="FF000000"/>
        <rFont val="Aptos Narrow"/>
        <family val="2"/>
        <scheme val="minor"/>
      </rPr>
      <t>1</t>
    </r>
    <r>
      <rPr>
        <sz val="14"/>
        <color rgb="FF000000"/>
        <rFont val="Aptos Narrow"/>
        <family val="2"/>
        <scheme val="minor"/>
      </rPr>
      <t>: Native Cultures</t>
    </r>
  </si>
  <si>
    <r>
      <t xml:space="preserve">Native </t>
    </r>
    <r>
      <rPr>
        <b/>
        <sz val="14"/>
        <color rgb="FF000000"/>
        <rFont val="Aptos Narrow"/>
        <family val="2"/>
        <scheme val="minor"/>
      </rPr>
      <t>L</t>
    </r>
    <r>
      <rPr>
        <sz val="14"/>
        <color rgb="FF000000"/>
        <rFont val="Aptos Narrow"/>
        <family val="2"/>
        <scheme val="minor"/>
      </rPr>
      <t>anguages</t>
    </r>
  </si>
  <si>
    <t>-</t>
  </si>
  <si>
    <t>Business Administration &amp; Tribal Nation Building</t>
  </si>
  <si>
    <r>
      <t xml:space="preserve">Native </t>
    </r>
    <r>
      <rPr>
        <b/>
        <sz val="14"/>
        <color rgb="FF000000"/>
        <rFont val="Aptos Narrow"/>
        <family val="2"/>
        <scheme val="minor"/>
      </rPr>
      <t>H</t>
    </r>
    <r>
      <rPr>
        <sz val="14"/>
        <color rgb="FF000000"/>
        <rFont val="Aptos Narrow"/>
        <family val="2"/>
        <scheme val="minor"/>
      </rPr>
      <t>istory</t>
    </r>
  </si>
  <si>
    <t xml:space="preserve">Business </t>
  </si>
  <si>
    <t>Business Administration</t>
  </si>
  <si>
    <r>
      <t>ILO</t>
    </r>
    <r>
      <rPr>
        <b/>
        <sz val="14"/>
        <color rgb="FF000000"/>
        <rFont val="Aptos Narrow"/>
        <family val="2"/>
        <scheme val="minor"/>
      </rPr>
      <t>2</t>
    </r>
    <r>
      <rPr>
        <sz val="14"/>
        <color rgb="FF000000"/>
        <rFont val="Aptos Narrow"/>
        <family val="2"/>
        <scheme val="minor"/>
      </rPr>
      <t>: Communication</t>
    </r>
  </si>
  <si>
    <r>
      <t>W</t>
    </r>
    <r>
      <rPr>
        <sz val="14"/>
        <color rgb="FF000000"/>
        <rFont val="Aptos Narrow"/>
        <family val="2"/>
        <scheme val="minor"/>
      </rPr>
      <t>ritten Communication</t>
    </r>
  </si>
  <si>
    <t>Enterpreneurship</t>
  </si>
  <si>
    <t>Carpentry</t>
  </si>
  <si>
    <r>
      <t>O</t>
    </r>
    <r>
      <rPr>
        <sz val="14"/>
        <color rgb="FF000000"/>
        <rFont val="Aptos Narrow"/>
        <family val="2"/>
        <scheme val="minor"/>
      </rPr>
      <t>ral Communication</t>
    </r>
  </si>
  <si>
    <t>Industrial Trades</t>
  </si>
  <si>
    <r>
      <t>ILO</t>
    </r>
    <r>
      <rPr>
        <b/>
        <sz val="14"/>
        <color rgb="FF000000"/>
        <rFont val="Aptos Narrow"/>
        <family val="2"/>
        <scheme val="minor"/>
      </rPr>
      <t>3</t>
    </r>
    <r>
      <rPr>
        <sz val="14"/>
        <color rgb="FF000000"/>
        <rFont val="Aptos Narrow"/>
        <family val="2"/>
        <scheme val="minor"/>
      </rPr>
      <t>: Critical Analytical &amp; Creative Thinking Skills</t>
    </r>
  </si>
  <si>
    <r>
      <t>A</t>
    </r>
    <r>
      <rPr>
        <sz val="14"/>
        <color rgb="FF000000"/>
        <rFont val="Aptos Narrow"/>
        <family val="2"/>
        <scheme val="minor"/>
      </rPr>
      <t>rts &amp; Humanities</t>
    </r>
  </si>
  <si>
    <t>Paraeducator/ Pre-teacher</t>
  </si>
  <si>
    <r>
      <t>Q</t>
    </r>
    <r>
      <rPr>
        <sz val="14"/>
        <color rgb="FF000000"/>
        <rFont val="Aptos Narrow"/>
        <family val="2"/>
        <scheme val="minor"/>
      </rPr>
      <t>uantitative Reasoning</t>
    </r>
  </si>
  <si>
    <t>Early Childhood Education</t>
  </si>
  <si>
    <r>
      <t>L</t>
    </r>
    <r>
      <rPr>
        <sz val="14"/>
        <color rgb="FF000000"/>
        <rFont val="Aptos Narrow"/>
        <family val="2"/>
        <scheme val="minor"/>
      </rPr>
      <t>ab Science</t>
    </r>
  </si>
  <si>
    <t>GLA</t>
  </si>
  <si>
    <t>General Liberal Arts</t>
  </si>
  <si>
    <r>
      <t>ILO</t>
    </r>
    <r>
      <rPr>
        <b/>
        <sz val="14"/>
        <color rgb="FF000000"/>
        <rFont val="Aptos Narrow"/>
        <family val="2"/>
        <scheme val="minor"/>
      </rPr>
      <t>4</t>
    </r>
    <r>
      <rPr>
        <sz val="14"/>
        <color rgb="FF000000"/>
        <rFont val="Aptos Narrow"/>
        <family val="2"/>
        <scheme val="minor"/>
      </rPr>
      <t>: Research and Investigative Skills, Diversity</t>
    </r>
  </si>
  <si>
    <r>
      <t>T</t>
    </r>
    <r>
      <rPr>
        <sz val="14"/>
        <color rgb="FF000000"/>
        <rFont val="Aptos Narrow"/>
        <family val="2"/>
        <scheme val="minor"/>
      </rPr>
      <t>echnology</t>
    </r>
  </si>
  <si>
    <t>Indigenous Environmental Health</t>
  </si>
  <si>
    <r>
      <t>G</t>
    </r>
    <r>
      <rPr>
        <sz val="14"/>
        <color rgb="FF000000"/>
        <rFont val="Aptos Narrow"/>
        <family val="2"/>
        <scheme val="minor"/>
      </rPr>
      <t>lobal Awareness</t>
    </r>
  </si>
  <si>
    <t>General Science Studies</t>
  </si>
  <si>
    <r>
      <t>ILO</t>
    </r>
    <r>
      <rPr>
        <b/>
        <sz val="14"/>
        <color rgb="FF000000"/>
        <rFont val="Aptos Narrow"/>
        <family val="2"/>
        <scheme val="minor"/>
      </rPr>
      <t>5</t>
    </r>
    <r>
      <rPr>
        <sz val="14"/>
        <color rgb="FF000000"/>
        <rFont val="Aptos Narrow"/>
        <family val="2"/>
        <scheme val="minor"/>
      </rPr>
      <t>: Wellness</t>
    </r>
  </si>
  <si>
    <r>
      <t>C</t>
    </r>
    <r>
      <rPr>
        <sz val="14"/>
        <color rgb="FF000000"/>
        <rFont val="Aptos Narrow"/>
        <family val="2"/>
        <scheme val="minor"/>
      </rPr>
      <t>ollege Skills</t>
    </r>
  </si>
  <si>
    <t>Human Services</t>
  </si>
  <si>
    <t>Community Counseling</t>
  </si>
  <si>
    <t>HMSV-ADC</t>
  </si>
  <si>
    <t>Alcohol &amp; Drug Counseling</t>
  </si>
  <si>
    <t>5H1</t>
  </si>
  <si>
    <r>
      <t>H</t>
    </r>
    <r>
      <rPr>
        <sz val="14"/>
        <color rgb="FF000000"/>
        <rFont val="Aptos Narrow"/>
        <family val="2"/>
        <scheme val="minor"/>
      </rPr>
      <t>ealth &amp; Wellness</t>
    </r>
  </si>
  <si>
    <t>Native American Studies</t>
  </si>
  <si>
    <t>Contemporary Tribal Leadership</t>
  </si>
  <si>
    <t>5H2</t>
  </si>
  <si>
    <t>History and Traditional Culture</t>
  </si>
  <si>
    <t>Core Requirement</t>
  </si>
  <si>
    <t>Certificate</t>
  </si>
  <si>
    <t>Foundational Core Requirements</t>
  </si>
  <si>
    <t>Entrepreneurship</t>
  </si>
  <si>
    <t>Professional Core Requirements</t>
  </si>
  <si>
    <t>Child Development Associate- Infant &amp; Toddler</t>
  </si>
  <si>
    <r>
      <t>El</t>
    </r>
    <r>
      <rPr>
        <sz val="14"/>
        <color rgb="FF000000"/>
        <rFont val="Aptos Narrow"/>
        <family val="2"/>
        <scheme val="minor"/>
      </rPr>
      <t>ective</t>
    </r>
  </si>
  <si>
    <t>Child Development Associate- Preschool</t>
  </si>
  <si>
    <r>
      <rPr>
        <b/>
        <sz val="14"/>
        <color rgb="FF000000"/>
        <rFont val="Aptos Narrow"/>
        <family val="2"/>
        <scheme val="minor"/>
      </rPr>
      <t>D</t>
    </r>
    <r>
      <rPr>
        <sz val="14"/>
        <color rgb="FF000000"/>
        <rFont val="Aptos Narrow"/>
        <family val="2"/>
        <scheme val="minor"/>
      </rPr>
      <t>e</t>
    </r>
    <r>
      <rPr>
        <b/>
        <sz val="14"/>
        <color rgb="FF000000"/>
        <rFont val="Aptos Narrow"/>
        <family val="2"/>
        <scheme val="minor"/>
      </rPr>
      <t>v</t>
    </r>
    <r>
      <rPr>
        <sz val="14"/>
        <color rgb="FF000000"/>
        <rFont val="Aptos Narrow"/>
        <family val="2"/>
        <scheme val="minor"/>
      </rPr>
      <t xml:space="preserve">elopmental </t>
    </r>
  </si>
  <si>
    <t>Teaching Indigenous Learners</t>
  </si>
  <si>
    <t>PCC</t>
  </si>
  <si>
    <t>Professional Core Requirements Compulsory</t>
  </si>
  <si>
    <t>1st Choice within Core Requirement</t>
  </si>
  <si>
    <t>2nd Choice within Core Requirement</t>
  </si>
  <si>
    <t>3rd Choice within Core Requirement</t>
  </si>
  <si>
    <t>CTL-C</t>
  </si>
  <si>
    <t>4th Choice within Core Requirement</t>
  </si>
  <si>
    <t>Pre-Nursing I</t>
  </si>
  <si>
    <t>Nebraska Indian Community College</t>
  </si>
  <si>
    <t>Bachelor of Arts</t>
  </si>
  <si>
    <t>Business Administration and Tribal Nation Building</t>
  </si>
  <si>
    <t>Name:</t>
  </si>
  <si>
    <t>Faculty Advisor</t>
  </si>
  <si>
    <t>Student ID:</t>
  </si>
  <si>
    <t>Retention Advisor:</t>
  </si>
  <si>
    <t>Date:</t>
  </si>
  <si>
    <t>Last Updated By:</t>
  </si>
  <si>
    <t>Listed below are the requirements for your NICC degree, which are split up into three main requirements: General Education, Foundational Core, and Professional Core. Each of these areas has specific requirements within to help you along your degree path. Based on the required areas, fill in courses as planned/completed with your Faculty Advisor and/or Retention Advisor.</t>
  </si>
  <si>
    <t>Requirement #1: GENERAL EDUCATION</t>
  </si>
  <si>
    <t>(Minimum of 39 credits)</t>
  </si>
  <si>
    <t>General Education Requirements (Gen. Ed.s) help students build interdisciplinary skills. Gen. Ed. courses align with NICC's Learning Outcomes/Goals (ILOs) including the areas of: 1.) Native Cultures, 2.) Communication, 3.) Critical, Analytical &amp; Creative Thinking Skills, 4.) Research and Investigative Skills, Diversity, and 5.) Wellness, along with sub-categories detailed below. With your advisors, chose from the courses below to fulfil your general education requirements.</t>
  </si>
  <si>
    <t>General Education Outcome</t>
  </si>
  <si>
    <t>Sub-Categories</t>
  </si>
  <si>
    <t>Approved Courses</t>
  </si>
  <si>
    <t>Approved Course Code/Name/Credits</t>
  </si>
  <si>
    <t>Term Completed</t>
  </si>
  <si>
    <t>Term</t>
  </si>
  <si>
    <t>Year</t>
  </si>
  <si>
    <t>ILO 1: Native Cultures</t>
  </si>
  <si>
    <t>Native Languages
(3-4 credits)</t>
  </si>
  <si>
    <r>
      <rPr>
        <u/>
        <sz val="10"/>
        <color theme="1"/>
        <rFont val="Times New Roman"/>
        <family val="1"/>
      </rPr>
      <t>NASP</t>
    </r>
    <r>
      <rPr>
        <sz val="10"/>
        <color theme="1"/>
        <rFont val="Times New Roman"/>
        <family val="1"/>
      </rPr>
      <t xml:space="preserve"> 1410, 1420, 1510, 1520, 2430, 2440, 2530, 2540</t>
    </r>
  </si>
  <si>
    <t>Choose a course</t>
  </si>
  <si>
    <t>Native History
(6 credits)</t>
  </si>
  <si>
    <r>
      <rPr>
        <u/>
        <sz val="10"/>
        <color rgb="FF000000"/>
        <rFont val="Times New Roman"/>
      </rPr>
      <t>NASP</t>
    </r>
    <r>
      <rPr>
        <sz val="10"/>
        <color rgb="FF000000"/>
        <rFont val="Times New Roman"/>
      </rPr>
      <t xml:space="preserve"> 1020, 1030, 1040, 1080, 2110, 2120, 2200, 2210, 2220, 2230, 2240</t>
    </r>
  </si>
  <si>
    <t xml:space="preserve"> ILO 2: Communication</t>
  </si>
  <si>
    <t>Written Communication
(6 credits)</t>
  </si>
  <si>
    <r>
      <t>ENGL</t>
    </r>
    <r>
      <rPr>
        <sz val="10"/>
        <color rgb="FF000000"/>
        <rFont val="Times New Roman"/>
      </rPr>
      <t xml:space="preserve"> 1010</t>
    </r>
  </si>
  <si>
    <r>
      <rPr>
        <u/>
        <sz val="10"/>
        <color rgb="FF000000"/>
        <rFont val="Times New Roman"/>
      </rPr>
      <t>ENGL</t>
    </r>
    <r>
      <rPr>
        <sz val="10"/>
        <color rgb="FF000000"/>
        <rFont val="Times New Roman"/>
      </rPr>
      <t xml:space="preserve"> 1020</t>
    </r>
  </si>
  <si>
    <t>Oral Communication:
(3 credits)</t>
  </si>
  <si>
    <r>
      <rPr>
        <u/>
        <sz val="10"/>
        <color rgb="FF000000"/>
        <rFont val="Times New Roman"/>
      </rPr>
      <t>SPCH</t>
    </r>
    <r>
      <rPr>
        <sz val="10"/>
        <color rgb="FF000000"/>
        <rFont val="Times New Roman"/>
      </rPr>
      <t xml:space="preserve"> 1110</t>
    </r>
  </si>
  <si>
    <t>ILO 3: Critical, Analytical 
&amp; Creative Thinking Skills</t>
  </si>
  <si>
    <t>Arts &amp; Humanities
(3-4 credits)</t>
  </si>
  <si>
    <r>
      <rPr>
        <u/>
        <sz val="10"/>
        <color rgb="FF000000"/>
        <rFont val="Times New Roman"/>
      </rPr>
      <t>ARTS</t>
    </r>
    <r>
      <rPr>
        <sz val="10"/>
        <color rgb="FF000000"/>
        <rFont val="Times New Roman"/>
      </rPr>
      <t xml:space="preserve"> 1010, 1050, 1060, 1100, 1200, 1300, 1400,  </t>
    </r>
    <r>
      <rPr>
        <u/>
        <sz val="10"/>
        <color rgb="FF000000"/>
        <rFont val="Times New Roman"/>
      </rPr>
      <t>ECED</t>
    </r>
    <r>
      <rPr>
        <sz val="10"/>
        <color rgb="FF000000"/>
        <rFont val="Times New Roman"/>
      </rPr>
      <t xml:space="preserve"> 1050, 1160, </t>
    </r>
    <r>
      <rPr>
        <u/>
        <sz val="10"/>
        <color rgb="FF000000"/>
        <rFont val="Times New Roman"/>
      </rPr>
      <t>ENGL</t>
    </r>
    <r>
      <rPr>
        <sz val="10"/>
        <color rgb="FF000000"/>
        <rFont val="Times New Roman"/>
      </rPr>
      <t xml:space="preserve"> 1040, 1050, 1150, 2100, 2170 </t>
    </r>
    <r>
      <rPr>
        <u/>
        <sz val="10"/>
        <color rgb="FF000000"/>
        <rFont val="Times New Roman"/>
      </rPr>
      <t>HIST</t>
    </r>
    <r>
      <rPr>
        <sz val="10"/>
        <color rgb="FF000000"/>
        <rFont val="Times New Roman"/>
      </rPr>
      <t xml:space="preserve"> 1110, 1111, 2010, 2020, </t>
    </r>
    <r>
      <rPr>
        <u/>
        <sz val="10"/>
        <color rgb="FF000000"/>
        <rFont val="Times New Roman"/>
      </rPr>
      <t>MUSC</t>
    </r>
    <r>
      <rPr>
        <sz val="10"/>
        <color rgb="FF000000"/>
        <rFont val="Times New Roman"/>
      </rPr>
      <t xml:space="preserve"> 1010, </t>
    </r>
    <r>
      <rPr>
        <u/>
        <sz val="10"/>
        <color rgb="FF000000"/>
        <rFont val="Times New Roman"/>
      </rPr>
      <t>NASP</t>
    </r>
    <r>
      <rPr>
        <sz val="10"/>
        <color rgb="FF000000"/>
        <rFont val="Times New Roman"/>
      </rPr>
      <t xml:space="preserve"> 1050, 1080, 1090, 1100, 1130, 1140, 1410, 1420, 1510, 1520, 2110, 2350, 2430, 2440, 2530, 2540, </t>
    </r>
    <r>
      <rPr>
        <u/>
        <sz val="10"/>
        <color rgb="FF000000"/>
        <rFont val="Times New Roman"/>
      </rPr>
      <t>PSYC</t>
    </r>
    <r>
      <rPr>
        <sz val="10"/>
        <color rgb="FF000000"/>
        <rFont val="Times New Roman"/>
      </rPr>
      <t xml:space="preserve"> 1810, 2000, 2030, 2500, </t>
    </r>
    <r>
      <rPr>
        <u/>
        <sz val="10"/>
        <color rgb="FF000000"/>
        <rFont val="Times New Roman"/>
      </rPr>
      <t>SOCI</t>
    </r>
    <r>
      <rPr>
        <sz val="10"/>
        <color rgb="FF000000"/>
        <rFont val="Times New Roman"/>
      </rPr>
      <t xml:space="preserve"> 1010, 1400, </t>
    </r>
    <r>
      <rPr>
        <u/>
        <sz val="10"/>
        <color rgb="FF000000"/>
        <rFont val="Times New Roman"/>
      </rPr>
      <t>SPAN</t>
    </r>
    <r>
      <rPr>
        <sz val="10"/>
        <color rgb="FF000000"/>
        <rFont val="Times New Roman"/>
      </rPr>
      <t xml:space="preserve"> 1010, 1020, 2010, 2020</t>
    </r>
  </si>
  <si>
    <t>Quantitative Reasoning
(3 credits)</t>
  </si>
  <si>
    <r>
      <rPr>
        <u/>
        <sz val="10"/>
        <color rgb="FF000000"/>
        <rFont val="Times New Roman"/>
      </rPr>
      <t>MATH</t>
    </r>
    <r>
      <rPr>
        <sz val="10"/>
        <color rgb="FF000000"/>
        <rFont val="Times New Roman"/>
      </rPr>
      <t xml:space="preserve"> 1110*, 1150*</t>
    </r>
  </si>
  <si>
    <t>Lab Science
(4 credits)</t>
  </si>
  <si>
    <r>
      <rPr>
        <u/>
        <sz val="10"/>
        <color rgb="FF000000"/>
        <rFont val="Times New Roman"/>
        <family val="1"/>
      </rPr>
      <t xml:space="preserve">AGRI </t>
    </r>
    <r>
      <rPr>
        <sz val="10"/>
        <color rgb="FF000000"/>
        <rFont val="Times New Roman"/>
        <family val="1"/>
      </rPr>
      <t xml:space="preserve">1010/1014, 1150/1154, </t>
    </r>
    <r>
      <rPr>
        <u/>
        <sz val="10"/>
        <color rgb="FF000000"/>
        <rFont val="Times New Roman"/>
        <family val="1"/>
      </rPr>
      <t>BIOS</t>
    </r>
    <r>
      <rPr>
        <sz val="10"/>
        <color rgb="FF000000"/>
        <rFont val="Times New Roman"/>
        <family val="1"/>
      </rPr>
      <t xml:space="preserve"> 1010/1014, 1110/1114, 1200/1204, 1210/1214, 2250/2254, 2260/2264, 2460/2464, </t>
    </r>
    <r>
      <rPr>
        <u/>
        <sz val="10"/>
        <color rgb="FF000000"/>
        <rFont val="Times New Roman"/>
        <family val="1"/>
      </rPr>
      <t>CHEM</t>
    </r>
    <r>
      <rPr>
        <sz val="10"/>
        <color rgb="FF000000"/>
        <rFont val="Times New Roman"/>
        <family val="1"/>
      </rPr>
      <t xml:space="preserve"> 1050/1054, 1090/1094, 1100/1104, </t>
    </r>
    <r>
      <rPr>
        <u/>
        <sz val="10"/>
        <color rgb="FF000000"/>
        <rFont val="Times New Roman"/>
        <family val="1"/>
      </rPr>
      <t>PHYS</t>
    </r>
    <r>
      <rPr>
        <sz val="10"/>
        <color rgb="FF000000"/>
        <rFont val="Times New Roman"/>
        <family val="1"/>
      </rPr>
      <t xml:space="preserve"> 1100/1104, 1200/1204</t>
    </r>
  </si>
  <si>
    <t>ILO 4: Research and Investigative Skills, Diversity</t>
  </si>
  <si>
    <t>Technology
(1-3 credits)</t>
  </si>
  <si>
    <r>
      <rPr>
        <u/>
        <sz val="10"/>
        <color rgb="FF000000"/>
        <rFont val="Times New Roman"/>
      </rPr>
      <t xml:space="preserve">INFO </t>
    </r>
    <r>
      <rPr>
        <sz val="10"/>
        <color rgb="FF000000"/>
        <rFont val="Times New Roman"/>
      </rPr>
      <t>1200*</t>
    </r>
  </si>
  <si>
    <t>Global Awareness
(3-4 credits)</t>
  </si>
  <si>
    <r>
      <rPr>
        <u/>
        <sz val="10"/>
        <color rgb="FF000000"/>
        <rFont val="Times New Roman"/>
      </rPr>
      <t>BIOS</t>
    </r>
    <r>
      <rPr>
        <sz val="10"/>
        <color rgb="FF000000"/>
        <rFont val="Times New Roman"/>
      </rPr>
      <t xml:space="preserve"> 1200/1204, 2030, </t>
    </r>
    <r>
      <rPr>
        <u/>
        <sz val="10"/>
        <color rgb="FF000000"/>
        <rFont val="Times New Roman"/>
      </rPr>
      <t>CHEM</t>
    </r>
    <r>
      <rPr>
        <sz val="10"/>
        <color rgb="FF000000"/>
        <rFont val="Times New Roman"/>
      </rPr>
      <t xml:space="preserve"> 1050/1054, </t>
    </r>
    <r>
      <rPr>
        <u/>
        <sz val="10"/>
        <color rgb="FF000000"/>
        <rFont val="Times New Roman"/>
      </rPr>
      <t xml:space="preserve">CRIM </t>
    </r>
    <r>
      <rPr>
        <sz val="10"/>
        <color rgb="FF000000"/>
        <rFont val="Times New Roman"/>
      </rPr>
      <t xml:space="preserve">1010, 1020, </t>
    </r>
    <r>
      <rPr>
        <u/>
        <sz val="10"/>
        <color rgb="FF000000"/>
        <rFont val="Times New Roman"/>
      </rPr>
      <t>ECED</t>
    </r>
    <r>
      <rPr>
        <sz val="10"/>
        <color rgb="FF000000"/>
        <rFont val="Times New Roman"/>
      </rPr>
      <t xml:space="preserve"> 1160, 2050, 2070, </t>
    </r>
    <r>
      <rPr>
        <u/>
        <sz val="10"/>
        <color rgb="FF000000"/>
        <rFont val="Times New Roman"/>
      </rPr>
      <t>ECON</t>
    </r>
    <r>
      <rPr>
        <sz val="10"/>
        <color rgb="FF000000"/>
        <rFont val="Times New Roman"/>
      </rPr>
      <t xml:space="preserve"> 2110*, </t>
    </r>
    <r>
      <rPr>
        <u/>
        <sz val="10"/>
        <color rgb="FF000000"/>
        <rFont val="Times New Roman"/>
      </rPr>
      <t>EDUC</t>
    </r>
    <r>
      <rPr>
        <sz val="10"/>
        <color rgb="FF000000"/>
        <rFont val="Times New Roman"/>
      </rPr>
      <t xml:space="preserve"> 2030, 2050, 2070, </t>
    </r>
    <r>
      <rPr>
        <u/>
        <sz val="10"/>
        <color rgb="FF000000"/>
        <rFont val="Times New Roman"/>
      </rPr>
      <t>ENGL</t>
    </r>
    <r>
      <rPr>
        <sz val="10"/>
        <color rgb="FF000000"/>
        <rFont val="Times New Roman"/>
      </rPr>
      <t xml:space="preserve"> 1050, </t>
    </r>
    <r>
      <rPr>
        <u/>
        <sz val="10"/>
        <color rgb="FF000000"/>
        <rFont val="Times New Roman"/>
      </rPr>
      <t>GEOG</t>
    </r>
    <r>
      <rPr>
        <sz val="10"/>
        <color rgb="FF000000"/>
        <rFont val="Times New Roman"/>
      </rPr>
      <t xml:space="preserve"> 1010, </t>
    </r>
    <r>
      <rPr>
        <u/>
        <sz val="10"/>
        <color rgb="FF000000"/>
        <rFont val="Times New Roman"/>
      </rPr>
      <t>HIST</t>
    </r>
    <r>
      <rPr>
        <sz val="10"/>
        <color rgb="FF000000"/>
        <rFont val="Times New Roman"/>
      </rPr>
      <t xml:space="preserve"> 1110, 1111, 2010, 2020, </t>
    </r>
    <r>
      <rPr>
        <u/>
        <sz val="10"/>
        <color rgb="FF000000"/>
        <rFont val="Times New Roman"/>
      </rPr>
      <t>HMSV</t>
    </r>
    <r>
      <rPr>
        <sz val="10"/>
        <color rgb="FF000000"/>
        <rFont val="Times New Roman"/>
      </rPr>
      <t xml:space="preserve"> 2150, </t>
    </r>
    <r>
      <rPr>
        <u/>
        <sz val="10"/>
        <color rgb="FF000000"/>
        <rFont val="Times New Roman"/>
      </rPr>
      <t>IEVH</t>
    </r>
    <r>
      <rPr>
        <sz val="10"/>
        <color rgb="FF000000"/>
        <rFont val="Times New Roman"/>
      </rPr>
      <t xml:space="preserve"> 1010, 2020, </t>
    </r>
    <r>
      <rPr>
        <u/>
        <sz val="10"/>
        <color rgb="FF000000"/>
        <rFont val="Times New Roman"/>
      </rPr>
      <t>NASP</t>
    </r>
    <r>
      <rPr>
        <sz val="10"/>
        <color rgb="FF000000"/>
        <rFont val="Times New Roman"/>
      </rPr>
      <t xml:space="preserve"> 1070*, 2120*, 2810, </t>
    </r>
    <r>
      <rPr>
        <u/>
        <sz val="10"/>
        <color rgb="FF000000"/>
        <rFont val="Times New Roman"/>
      </rPr>
      <t>PHYS</t>
    </r>
    <r>
      <rPr>
        <sz val="10"/>
        <color rgb="FF000000"/>
        <rFont val="Times New Roman"/>
      </rPr>
      <t xml:space="preserve"> 2000, 2400, </t>
    </r>
    <r>
      <rPr>
        <u/>
        <sz val="10"/>
        <color rgb="FF000000"/>
        <rFont val="Times New Roman"/>
      </rPr>
      <t>POLS</t>
    </r>
    <r>
      <rPr>
        <sz val="10"/>
        <color rgb="FF000000"/>
        <rFont val="Times New Roman"/>
      </rPr>
      <t xml:space="preserve"> 1600, </t>
    </r>
    <r>
      <rPr>
        <u/>
        <sz val="10"/>
        <color rgb="FF000000"/>
        <rFont val="Times New Roman"/>
      </rPr>
      <t>SOCI</t>
    </r>
    <r>
      <rPr>
        <sz val="10"/>
        <color rgb="FF000000"/>
        <rFont val="Times New Roman"/>
      </rPr>
      <t xml:space="preserve"> 1010, 1400, 2010, 2150, </t>
    </r>
    <r>
      <rPr>
        <u/>
        <sz val="10"/>
        <color rgb="FF000000"/>
        <rFont val="Times New Roman"/>
      </rPr>
      <t>SPAN</t>
    </r>
    <r>
      <rPr>
        <sz val="10"/>
        <color rgb="FF000000"/>
        <rFont val="Times New Roman"/>
      </rPr>
      <t xml:space="preserve"> 1010, 1020, 2010, 2020</t>
    </r>
  </si>
  <si>
    <t>ILO 5: Wellness</t>
  </si>
  <si>
    <t>College Skills
(3 credits)</t>
  </si>
  <si>
    <r>
      <t>EDUC</t>
    </r>
    <r>
      <rPr>
        <sz val="10"/>
        <color theme="1"/>
        <rFont val="Times New Roman"/>
        <family val="1"/>
      </rPr>
      <t xml:space="preserve"> 1010</t>
    </r>
  </si>
  <si>
    <r>
      <t>EDUC</t>
    </r>
    <r>
      <rPr>
        <sz val="10"/>
        <color theme="1"/>
        <rFont val="Times New Roman"/>
        <family val="1"/>
      </rPr>
      <t xml:space="preserve"> 1020</t>
    </r>
  </si>
  <si>
    <t>Health and Wellness
(4 credits)</t>
  </si>
  <si>
    <r>
      <t xml:space="preserve">AGRI </t>
    </r>
    <r>
      <rPr>
        <sz val="10"/>
        <color rgb="FF000000"/>
        <rFont val="Times New Roman"/>
        <family val="1"/>
      </rPr>
      <t xml:space="preserve">1048, 1050, 2340, </t>
    </r>
    <r>
      <rPr>
        <u/>
        <sz val="10"/>
        <color rgb="FF000000"/>
        <rFont val="Times New Roman"/>
        <family val="1"/>
      </rPr>
      <t>ECED</t>
    </r>
    <r>
      <rPr>
        <sz val="10"/>
        <color rgb="FF000000"/>
        <rFont val="Times New Roman"/>
        <family val="1"/>
      </rPr>
      <t xml:space="preserve"> 1260, </t>
    </r>
    <r>
      <rPr>
        <u/>
        <sz val="10"/>
        <color rgb="FF000000"/>
        <rFont val="Times New Roman"/>
        <family val="1"/>
      </rPr>
      <t>ENGL</t>
    </r>
    <r>
      <rPr>
        <sz val="10"/>
        <color rgb="FF000000"/>
        <rFont val="Times New Roman"/>
        <family val="1"/>
      </rPr>
      <t xml:space="preserve"> 1040, </t>
    </r>
    <r>
      <rPr>
        <u/>
        <sz val="10"/>
        <color rgb="FF000000"/>
        <rFont val="Times New Roman"/>
        <family val="1"/>
      </rPr>
      <t>HLTH</t>
    </r>
    <r>
      <rPr>
        <sz val="10"/>
        <color rgb="FF000000"/>
        <rFont val="Times New Roman"/>
        <family val="1"/>
      </rPr>
      <t xml:space="preserve"> 1010, 1020, 1040, 1041, 1042, 1043, 1044, 1045, 1046, 1047, 1060, 2300, 2310, </t>
    </r>
    <r>
      <rPr>
        <u/>
        <sz val="10"/>
        <color rgb="FF000000"/>
        <rFont val="Times New Roman"/>
        <family val="1"/>
      </rPr>
      <t>NASP</t>
    </r>
    <r>
      <rPr>
        <sz val="10"/>
        <color rgb="FF000000"/>
        <rFont val="Times New Roman"/>
        <family val="1"/>
      </rPr>
      <t xml:space="preserve"> 1090, 1140, </t>
    </r>
    <r>
      <rPr>
        <u/>
        <sz val="10"/>
        <color rgb="FF000000"/>
        <rFont val="Times New Roman"/>
        <family val="1"/>
      </rPr>
      <t>NURA</t>
    </r>
    <r>
      <rPr>
        <sz val="10"/>
        <color rgb="FF000000"/>
        <rFont val="Times New Roman"/>
        <family val="1"/>
      </rPr>
      <t xml:space="preserve"> 1110, 1190</t>
    </r>
  </si>
  <si>
    <r>
      <rPr>
        <b/>
        <sz val="9"/>
        <color theme="1"/>
        <rFont val="Times New Roman"/>
        <family val="1"/>
      </rPr>
      <t xml:space="preserve">TOTAL GENERAL EDUCATION CREDITS EARNED
</t>
    </r>
    <r>
      <rPr>
        <i/>
        <sz val="9"/>
        <color theme="1"/>
        <rFont val="Times New Roman"/>
        <family val="1"/>
      </rPr>
      <t>(Minimum of 39 credits)</t>
    </r>
    <r>
      <rPr>
        <b/>
        <i/>
        <sz val="8"/>
        <color theme="1"/>
        <rFont val="Times New Roman"/>
        <family val="1"/>
      </rPr>
      <t xml:space="preserve">
</t>
    </r>
    <r>
      <rPr>
        <i/>
        <sz val="8"/>
        <color theme="1"/>
        <rFont val="Times New Roman"/>
        <family val="1"/>
      </rPr>
      <t>Extra credits may be added to elective requirements. Speak with Advisor for details.</t>
    </r>
  </si>
  <si>
    <r>
      <rPr>
        <b/>
        <sz val="12"/>
        <color rgb="FFFFFFFF"/>
        <rFont val="Times New Roman"/>
      </rPr>
      <t xml:space="preserve"> Requirement #2: FOUNDATIONAL CORE
</t>
    </r>
    <r>
      <rPr>
        <b/>
        <i/>
        <sz val="10"/>
        <color rgb="FFFFFFFF"/>
        <rFont val="Times New Roman"/>
      </rPr>
      <t>(45 credits minimum)</t>
    </r>
  </si>
  <si>
    <t>Foundational Core Requirements are courses that are required for the specific major. These courses help create the foundation of your specific area of study and will also help provide a strong background entering into higher-level courses. With your advisors, chose from the courses below to fulfil your core requirements.</t>
  </si>
  <si>
    <t>Contemporary Tribal Leadership and Business</t>
  </si>
  <si>
    <t>BSAD 1050</t>
  </si>
  <si>
    <t>BSAD 2050</t>
  </si>
  <si>
    <t>BSAD 2310</t>
  </si>
  <si>
    <t>BSAD 2520</t>
  </si>
  <si>
    <t>BSAD 2540</t>
  </si>
  <si>
    <t>BSAD 2700</t>
  </si>
  <si>
    <t>BSAD 2710</t>
  </si>
  <si>
    <t>MATH 2170</t>
  </si>
  <si>
    <t>NASP 1010</t>
  </si>
  <si>
    <t>NASP 2010</t>
  </si>
  <si>
    <t>NASP 2300</t>
  </si>
  <si>
    <t>NASP 2340</t>
  </si>
  <si>
    <t>Finance</t>
  </si>
  <si>
    <t>ACCT 1200</t>
  </si>
  <si>
    <t>ACCT 1210</t>
  </si>
  <si>
    <t>Economics</t>
  </si>
  <si>
    <t>ECON 2110 or 2120</t>
  </si>
  <si>
    <r>
      <rPr>
        <b/>
        <sz val="10"/>
        <color theme="1"/>
        <rFont val="Times New Roman"/>
        <family val="1"/>
      </rPr>
      <t>TOTAL CORE CREDITS EARNED</t>
    </r>
    <r>
      <rPr>
        <b/>
        <sz val="11"/>
        <color theme="1"/>
        <rFont val="Times New Roman"/>
        <family val="1"/>
      </rPr>
      <t xml:space="preserve"> </t>
    </r>
    <r>
      <rPr>
        <i/>
        <sz val="8"/>
        <color theme="1"/>
        <rFont val="Times New Roman"/>
        <family val="1"/>
      </rPr>
      <t>(45 credits minimum)
Extra credits may be added to elective requirements. Speak with Advisor for details.</t>
    </r>
  </si>
  <si>
    <r>
      <rPr>
        <b/>
        <sz val="12"/>
        <color rgb="FF000000"/>
        <rFont val="Times New Roman"/>
      </rPr>
      <t xml:space="preserve"> Requirement # 3: PROFESSIONAL CORE
</t>
    </r>
    <r>
      <rPr>
        <b/>
        <i/>
        <sz val="10"/>
        <color rgb="FF000000"/>
        <rFont val="Times New Roman"/>
      </rPr>
      <t>(Minimum of 36 credits)</t>
    </r>
  </si>
  <si>
    <t>Professional Core Requirements are courses that are required for the specific major. These courses help provide you with more advanced courses in your degree, getting you closer to graduating and furthering your educational and/or career journey. With your advisors, chose from the courses below to fulfil your core requirements.</t>
  </si>
  <si>
    <t>BSAD 3425</t>
  </si>
  <si>
    <t>BSAD 3440</t>
  </si>
  <si>
    <t>BSAD 3620</t>
  </si>
  <si>
    <t>BSAD 3670</t>
  </si>
  <si>
    <t>BSAD 4690</t>
  </si>
  <si>
    <t>BSAD 4800</t>
  </si>
  <si>
    <t>BSAD 4990 or NASP 4990</t>
  </si>
  <si>
    <t>NASP 3200</t>
  </si>
  <si>
    <t>NASP 3310</t>
  </si>
  <si>
    <t>NASP 4310</t>
  </si>
  <si>
    <t>NASP 4320</t>
  </si>
  <si>
    <t>NASP 4330</t>
  </si>
  <si>
    <t>Courses not already used towards degree completion in ACCT, BSAD, ECON, ENTR, MATH, NASP, or additional course approved by advisor.</t>
  </si>
  <si>
    <r>
      <t xml:space="preserve">TOTAL PROFESSIONAL CORE EARNED 
</t>
    </r>
    <r>
      <rPr>
        <i/>
        <sz val="9"/>
        <color theme="1"/>
        <rFont val="Times New Roman"/>
        <family val="1"/>
      </rPr>
      <t>(minimum of 36 credits)</t>
    </r>
  </si>
  <si>
    <t>BUSINESS ADMINISTRATION AND TRIBAL NATION BUILDING DEGREE PROGRESS</t>
  </si>
  <si>
    <t xml:space="preserve"> Required Areas</t>
  </si>
  <si>
    <t>Required Credits</t>
  </si>
  <si>
    <t>Credits Earned/Planned</t>
  </si>
  <si>
    <t>Fulfilled?</t>
  </si>
  <si>
    <t>1.) General Education Credits</t>
  </si>
  <si>
    <t>2.) Foundational Core Credits</t>
  </si>
  <si>
    <t>3.) Professional Core Credits</t>
  </si>
  <si>
    <r>
      <t xml:space="preserve">TOTAL DEGREE CREDITS  EARNED/PLANNED
</t>
    </r>
    <r>
      <rPr>
        <i/>
        <sz val="10"/>
        <color theme="1"/>
        <rFont val="Times New Roman"/>
        <family val="1"/>
      </rPr>
      <t>(minimum 120 credits)</t>
    </r>
  </si>
  <si>
    <t xml:space="preserve">All the program requirements must be completed to earn the degree/certificate listed above. Degrees are conferred when all requirements are completed, and the registrar has validated the completion. Additionally, students are required to have a 2.0 cumulative GPA to complete their degree. Students may walk for graduation if within 6 credits of completing, but will not be conferred until requirements are met. Speak to advisor and registrar for any additional details. </t>
  </si>
  <si>
    <t xml:space="preserve">The most updated degree information can be found via. NICC's most recent College Catalog. Linked here. </t>
  </si>
  <si>
    <t>Comments:</t>
  </si>
  <si>
    <t>Associate of Arts</t>
  </si>
  <si>
    <r>
      <rPr>
        <b/>
        <sz val="16"/>
        <color rgb="FF000000"/>
        <rFont val="Times New Roman"/>
      </rPr>
      <t xml:space="preserve">Business </t>
    </r>
    <r>
      <rPr>
        <b/>
        <sz val="14"/>
        <color rgb="FF000000"/>
        <rFont val="Times New Roman"/>
      </rPr>
      <t>with a concentration in Business Administration</t>
    </r>
  </si>
  <si>
    <t>Listed below are the requirements for your NICC degree, which are split up into three main requirements: General Education, Core, and Electives. Each of these areas has specific requirements within to help you along your degree path. Based on the required areas, fill in courses as planned/completed with your Faculty Advisor and/or Retention Advisor.</t>
  </si>
  <si>
    <t>(Minimum of 36 credits)</t>
  </si>
  <si>
    <t xml:space="preserve">       ILO 1: 
Native Cultures</t>
  </si>
  <si>
    <t>Native History
(3 credits)</t>
  </si>
  <si>
    <r>
      <rPr>
        <u/>
        <sz val="10"/>
        <color rgb="FF000000"/>
        <rFont val="Times New Roman"/>
      </rPr>
      <t>NASP</t>
    </r>
    <r>
      <rPr>
        <sz val="10"/>
        <color rgb="FF000000"/>
        <rFont val="Times New Roman"/>
      </rPr>
      <t xml:space="preserve"> 1010*, 1020, 1030, 1040, 1080, 2110, 2120, 2200, 2210, 2220, 2230, 2240, 2300, 2340</t>
    </r>
  </si>
  <si>
    <t xml:space="preserve">       ILO 2: Communication</t>
  </si>
  <si>
    <r>
      <rPr>
        <u/>
        <sz val="10"/>
        <color rgb="FF000000"/>
        <rFont val="Times New Roman"/>
      </rPr>
      <t>ENGL</t>
    </r>
    <r>
      <rPr>
        <sz val="10"/>
        <color rgb="FF000000"/>
        <rFont val="Times New Roman"/>
      </rPr>
      <t xml:space="preserve"> 1010</t>
    </r>
  </si>
  <si>
    <r>
      <rPr>
        <sz val="10"/>
        <color rgb="FF000000"/>
        <rFont val="Times New Roman"/>
      </rPr>
      <t xml:space="preserve"> </t>
    </r>
    <r>
      <rPr>
        <u/>
        <sz val="10"/>
        <color rgb="FF000000"/>
        <rFont val="Times New Roman"/>
      </rPr>
      <t>ENGL</t>
    </r>
    <r>
      <rPr>
        <sz val="10"/>
        <color rgb="FF000000"/>
        <rFont val="Times New Roman"/>
      </rPr>
      <t xml:space="preserve"> 1020</t>
    </r>
  </si>
  <si>
    <r>
      <rPr>
        <u/>
        <sz val="10"/>
        <color rgb="FF000000"/>
        <rFont val="Times New Roman"/>
      </rPr>
      <t>SPCH</t>
    </r>
    <r>
      <rPr>
        <sz val="10"/>
        <color rgb="FF000000"/>
        <rFont val="Times New Roman"/>
      </rPr>
      <t xml:space="preserve"> 1110, </t>
    </r>
    <r>
      <rPr>
        <u/>
        <sz val="10"/>
        <color rgb="FF000000"/>
        <rFont val="Times New Roman"/>
      </rPr>
      <t>BSAD</t>
    </r>
    <r>
      <rPr>
        <sz val="10"/>
        <color rgb="FF000000"/>
        <rFont val="Times New Roman"/>
      </rPr>
      <t xml:space="preserve"> 2050*</t>
    </r>
  </si>
  <si>
    <r>
      <rPr>
        <u/>
        <sz val="10"/>
        <color rgb="FF000000"/>
        <rFont val="Times New Roman"/>
        <family val="1"/>
      </rPr>
      <t>ARTS</t>
    </r>
    <r>
      <rPr>
        <sz val="10"/>
        <color rgb="FF000000"/>
        <rFont val="Times New Roman"/>
        <family val="1"/>
      </rPr>
      <t xml:space="preserve"> 1010, 1050, 1060, 1100, 1200, 1300, 1400, </t>
    </r>
    <r>
      <rPr>
        <u/>
        <sz val="10"/>
        <color rgb="FF000000"/>
        <rFont val="Times New Roman"/>
        <family val="1"/>
      </rPr>
      <t>BSAD</t>
    </r>
    <r>
      <rPr>
        <sz val="10"/>
        <color rgb="FF000000"/>
        <rFont val="Times New Roman"/>
        <family val="1"/>
      </rPr>
      <t xml:space="preserve"> 2310*, </t>
    </r>
    <r>
      <rPr>
        <u/>
        <sz val="10"/>
        <color rgb="FF000000"/>
        <rFont val="Times New Roman"/>
        <family val="1"/>
      </rPr>
      <t>ECED</t>
    </r>
    <r>
      <rPr>
        <sz val="10"/>
        <color rgb="FF000000"/>
        <rFont val="Times New Roman"/>
        <family val="1"/>
      </rPr>
      <t xml:space="preserve"> 1050, 1160, </t>
    </r>
    <r>
      <rPr>
        <u/>
        <sz val="10"/>
        <color rgb="FF000000"/>
        <rFont val="Times New Roman"/>
        <family val="1"/>
      </rPr>
      <t>ENGL</t>
    </r>
    <r>
      <rPr>
        <sz val="10"/>
        <color rgb="FF000000"/>
        <rFont val="Times New Roman"/>
        <family val="1"/>
      </rPr>
      <t xml:space="preserve"> 1040, 1050, 1150, 2100, 2170 </t>
    </r>
    <r>
      <rPr>
        <u/>
        <sz val="10"/>
        <color rgb="FF000000"/>
        <rFont val="Times New Roman"/>
        <family val="1"/>
      </rPr>
      <t>HIST</t>
    </r>
    <r>
      <rPr>
        <sz val="10"/>
        <color rgb="FF000000"/>
        <rFont val="Times New Roman"/>
        <family val="1"/>
      </rPr>
      <t xml:space="preserve"> 1110, 1111, 2010, 2020, </t>
    </r>
    <r>
      <rPr>
        <u/>
        <sz val="10"/>
        <color rgb="FF000000"/>
        <rFont val="Times New Roman"/>
        <family val="1"/>
      </rPr>
      <t>MUSC</t>
    </r>
    <r>
      <rPr>
        <sz val="10"/>
        <color rgb="FF000000"/>
        <rFont val="Times New Roman"/>
        <family val="1"/>
      </rPr>
      <t xml:space="preserve"> 1010, </t>
    </r>
    <r>
      <rPr>
        <u/>
        <sz val="10"/>
        <color rgb="FF000000"/>
        <rFont val="Times New Roman"/>
        <family val="1"/>
      </rPr>
      <t>NASP</t>
    </r>
    <r>
      <rPr>
        <sz val="10"/>
        <color rgb="FF000000"/>
        <rFont val="Times New Roman"/>
        <family val="1"/>
      </rPr>
      <t xml:space="preserve"> 1050, 1080, 1090, 1100, 1130, 1140, 1410, 1420, 1510, 1520, 2110, 2300*, 2340*, 2350, 2430, 2440, 2530, 2540, </t>
    </r>
    <r>
      <rPr>
        <u/>
        <sz val="10"/>
        <color rgb="FF000000"/>
        <rFont val="Times New Roman"/>
        <family val="1"/>
      </rPr>
      <t>PSYC</t>
    </r>
    <r>
      <rPr>
        <sz val="10"/>
        <color rgb="FF000000"/>
        <rFont val="Times New Roman"/>
        <family val="1"/>
      </rPr>
      <t xml:space="preserve"> 1810, 2000, 2030, 2500, </t>
    </r>
    <r>
      <rPr>
        <u/>
        <sz val="10"/>
        <color rgb="FF000000"/>
        <rFont val="Times New Roman"/>
        <family val="1"/>
      </rPr>
      <t>SOCI</t>
    </r>
    <r>
      <rPr>
        <sz val="10"/>
        <color rgb="FF000000"/>
        <rFont val="Times New Roman"/>
        <family val="1"/>
      </rPr>
      <t xml:space="preserve"> 1010, 1400, </t>
    </r>
    <r>
      <rPr>
        <u/>
        <sz val="10"/>
        <color rgb="FF000000"/>
        <rFont val="Times New Roman"/>
        <family val="1"/>
      </rPr>
      <t>SPAN</t>
    </r>
    <r>
      <rPr>
        <sz val="10"/>
        <color rgb="FF000000"/>
        <rFont val="Times New Roman"/>
        <family val="1"/>
      </rPr>
      <t xml:space="preserve"> 1010, 1020, 2010, 2020</t>
    </r>
  </si>
  <si>
    <r>
      <rPr>
        <u/>
        <sz val="10"/>
        <color rgb="FF000000"/>
        <rFont val="Times New Roman"/>
      </rPr>
      <t>ACCT</t>
    </r>
    <r>
      <rPr>
        <sz val="10"/>
        <color rgb="FF000000"/>
        <rFont val="Times New Roman"/>
      </rPr>
      <t xml:space="preserve"> 1210*, </t>
    </r>
    <r>
      <rPr>
        <u/>
        <sz val="10"/>
        <color rgb="FF000000"/>
        <rFont val="Times New Roman"/>
      </rPr>
      <t>ENTR</t>
    </r>
    <r>
      <rPr>
        <sz val="10"/>
        <color rgb="FF000000"/>
        <rFont val="Times New Roman"/>
      </rPr>
      <t xml:space="preserve"> 2030, </t>
    </r>
    <r>
      <rPr>
        <u/>
        <sz val="10"/>
        <color rgb="FF000000"/>
        <rFont val="Times New Roman"/>
      </rPr>
      <t>MATH</t>
    </r>
    <r>
      <rPr>
        <sz val="10"/>
        <color rgb="FF000000"/>
        <rFont val="Times New Roman"/>
      </rPr>
      <t xml:space="preserve"> 1110*, 1020, 1060, 1150*, </t>
    </r>
    <r>
      <rPr>
        <u/>
        <sz val="10"/>
        <color rgb="FF000000"/>
        <rFont val="Times New Roman"/>
      </rPr>
      <t>SOCI</t>
    </r>
    <r>
      <rPr>
        <sz val="10"/>
        <color rgb="FF000000"/>
        <rFont val="Times New Roman"/>
      </rPr>
      <t xml:space="preserve"> 2880</t>
    </r>
  </si>
  <si>
    <t>ILO 4: Research and Investigative Skills, 
Diversity</t>
  </si>
  <si>
    <r>
      <rPr>
        <u/>
        <sz val="10"/>
        <color rgb="FF000000"/>
        <rFont val="Times New Roman"/>
      </rPr>
      <t>INFO</t>
    </r>
    <r>
      <rPr>
        <sz val="10"/>
        <color rgb="FF000000"/>
        <rFont val="Times New Roman"/>
      </rPr>
      <t xml:space="preserve"> 1010*, 1011, 1012, 1013, 1200*, 1600, 2100, 2150, 2200, 2300, 2400, 2420, 2500</t>
    </r>
  </si>
  <si>
    <r>
      <rPr>
        <u/>
        <sz val="10"/>
        <color rgb="FF000000"/>
        <rFont val="Times New Roman"/>
      </rPr>
      <t>BIOS</t>
    </r>
    <r>
      <rPr>
        <sz val="10"/>
        <color rgb="FF000000"/>
        <rFont val="Times New Roman"/>
      </rPr>
      <t xml:space="preserve"> 1200/1204, 2030, </t>
    </r>
    <r>
      <rPr>
        <u/>
        <sz val="10"/>
        <color rgb="FF000000"/>
        <rFont val="Times New Roman"/>
      </rPr>
      <t>BSAD</t>
    </r>
    <r>
      <rPr>
        <sz val="10"/>
        <color rgb="FF000000"/>
        <rFont val="Times New Roman"/>
      </rPr>
      <t xml:space="preserve"> 2310*, </t>
    </r>
    <r>
      <rPr>
        <u/>
        <sz val="10"/>
        <color rgb="FF000000"/>
        <rFont val="Times New Roman"/>
      </rPr>
      <t>CHEM</t>
    </r>
    <r>
      <rPr>
        <sz val="10"/>
        <color rgb="FF000000"/>
        <rFont val="Times New Roman"/>
      </rPr>
      <t xml:space="preserve"> 1050/1054, </t>
    </r>
    <r>
      <rPr>
        <u/>
        <sz val="10"/>
        <color rgb="FF000000"/>
        <rFont val="Times New Roman"/>
      </rPr>
      <t xml:space="preserve">CRIM </t>
    </r>
    <r>
      <rPr>
        <sz val="10"/>
        <color rgb="FF000000"/>
        <rFont val="Times New Roman"/>
      </rPr>
      <t xml:space="preserve">1010, 1020, </t>
    </r>
    <r>
      <rPr>
        <u/>
        <sz val="10"/>
        <color rgb="FF000000"/>
        <rFont val="Times New Roman"/>
      </rPr>
      <t>ECED</t>
    </r>
    <r>
      <rPr>
        <sz val="10"/>
        <color rgb="FF000000"/>
        <rFont val="Times New Roman"/>
      </rPr>
      <t xml:space="preserve"> 1160, 2050, 2070, </t>
    </r>
    <r>
      <rPr>
        <u/>
        <sz val="10"/>
        <color rgb="FF000000"/>
        <rFont val="Times New Roman"/>
      </rPr>
      <t>ECON</t>
    </r>
    <r>
      <rPr>
        <sz val="10"/>
        <color rgb="FF000000"/>
        <rFont val="Times New Roman"/>
      </rPr>
      <t xml:space="preserve"> 2110*, </t>
    </r>
    <r>
      <rPr>
        <u/>
        <sz val="10"/>
        <color rgb="FF000000"/>
        <rFont val="Times New Roman"/>
      </rPr>
      <t>EDUC</t>
    </r>
    <r>
      <rPr>
        <sz val="10"/>
        <color rgb="FF000000"/>
        <rFont val="Times New Roman"/>
      </rPr>
      <t xml:space="preserve"> 2030, 2050, 2070, </t>
    </r>
    <r>
      <rPr>
        <u/>
        <sz val="10"/>
        <color rgb="FF000000"/>
        <rFont val="Times New Roman"/>
      </rPr>
      <t>ENGL</t>
    </r>
    <r>
      <rPr>
        <sz val="10"/>
        <color rgb="FF000000"/>
        <rFont val="Times New Roman"/>
      </rPr>
      <t xml:space="preserve"> 1050, </t>
    </r>
    <r>
      <rPr>
        <u/>
        <sz val="10"/>
        <color rgb="FF000000"/>
        <rFont val="Times New Roman"/>
      </rPr>
      <t>GEOG</t>
    </r>
    <r>
      <rPr>
        <sz val="10"/>
        <color rgb="FF000000"/>
        <rFont val="Times New Roman"/>
      </rPr>
      <t xml:space="preserve"> 1010, </t>
    </r>
    <r>
      <rPr>
        <u/>
        <sz val="10"/>
        <color rgb="FF000000"/>
        <rFont val="Times New Roman"/>
      </rPr>
      <t>HIST</t>
    </r>
    <r>
      <rPr>
        <sz val="10"/>
        <color rgb="FF000000"/>
        <rFont val="Times New Roman"/>
      </rPr>
      <t xml:space="preserve"> 1110, 1111, 2010, 2020, </t>
    </r>
    <r>
      <rPr>
        <u/>
        <sz val="10"/>
        <color rgb="FF000000"/>
        <rFont val="Times New Roman"/>
      </rPr>
      <t>HMSV</t>
    </r>
    <r>
      <rPr>
        <sz val="10"/>
        <color rgb="FF000000"/>
        <rFont val="Times New Roman"/>
      </rPr>
      <t xml:space="preserve"> 2150, </t>
    </r>
    <r>
      <rPr>
        <u/>
        <sz val="10"/>
        <color rgb="FF000000"/>
        <rFont val="Times New Roman"/>
      </rPr>
      <t>IEVH</t>
    </r>
    <r>
      <rPr>
        <sz val="10"/>
        <color rgb="FF000000"/>
        <rFont val="Times New Roman"/>
      </rPr>
      <t xml:space="preserve"> 1010, 2020, </t>
    </r>
    <r>
      <rPr>
        <u/>
        <sz val="10"/>
        <color rgb="FF000000"/>
        <rFont val="Times New Roman"/>
      </rPr>
      <t>NASP</t>
    </r>
    <r>
      <rPr>
        <sz val="10"/>
        <color rgb="FF000000"/>
        <rFont val="Times New Roman"/>
      </rPr>
      <t xml:space="preserve"> 1070, 2010*, 2120, 2300*, 2810*, </t>
    </r>
    <r>
      <rPr>
        <u/>
        <sz val="10"/>
        <color rgb="FF000000"/>
        <rFont val="Times New Roman"/>
      </rPr>
      <t>PHYS</t>
    </r>
    <r>
      <rPr>
        <sz val="10"/>
        <color rgb="FF000000"/>
        <rFont val="Times New Roman"/>
      </rPr>
      <t xml:space="preserve"> 2000, 2400, </t>
    </r>
    <r>
      <rPr>
        <u/>
        <sz val="10"/>
        <color rgb="FF000000"/>
        <rFont val="Times New Roman"/>
      </rPr>
      <t>POLS</t>
    </r>
    <r>
      <rPr>
        <sz val="10"/>
        <color rgb="FF000000"/>
        <rFont val="Times New Roman"/>
      </rPr>
      <t xml:space="preserve"> 1600, </t>
    </r>
    <r>
      <rPr>
        <u/>
        <sz val="10"/>
        <color rgb="FF000000"/>
        <rFont val="Times New Roman"/>
      </rPr>
      <t>SOCI</t>
    </r>
    <r>
      <rPr>
        <sz val="10"/>
        <color rgb="FF000000"/>
        <rFont val="Times New Roman"/>
      </rPr>
      <t xml:space="preserve"> 1010, 1400, 2010, 2150, </t>
    </r>
    <r>
      <rPr>
        <u/>
        <sz val="10"/>
        <color rgb="FF000000"/>
        <rFont val="Times New Roman"/>
      </rPr>
      <t>SPAN</t>
    </r>
    <r>
      <rPr>
        <sz val="10"/>
        <color rgb="FF000000"/>
        <rFont val="Times New Roman"/>
      </rPr>
      <t xml:space="preserve"> 1010, 1020, 2010, 2020</t>
    </r>
  </si>
  <si>
    <t xml:space="preserve"> ILO 5: Wellness</t>
  </si>
  <si>
    <r>
      <t xml:space="preserve">AGRI </t>
    </r>
    <r>
      <rPr>
        <sz val="10"/>
        <color theme="1"/>
        <rFont val="Times New Roman"/>
        <family val="1"/>
      </rPr>
      <t xml:space="preserve">1048, 1050, 2340, </t>
    </r>
    <r>
      <rPr>
        <u/>
        <sz val="10"/>
        <color theme="1"/>
        <rFont val="Times New Roman"/>
        <family val="1"/>
      </rPr>
      <t>ECED</t>
    </r>
    <r>
      <rPr>
        <sz val="10"/>
        <color theme="1"/>
        <rFont val="Times New Roman"/>
        <family val="1"/>
      </rPr>
      <t xml:space="preserve"> 1260, </t>
    </r>
    <r>
      <rPr>
        <u/>
        <sz val="10"/>
        <color theme="1"/>
        <rFont val="Times New Roman"/>
        <family val="1"/>
      </rPr>
      <t>ENGL</t>
    </r>
    <r>
      <rPr>
        <sz val="10"/>
        <color theme="1"/>
        <rFont val="Times New Roman"/>
        <family val="1"/>
      </rPr>
      <t xml:space="preserve"> 1040, </t>
    </r>
    <r>
      <rPr>
        <u/>
        <sz val="10"/>
        <color theme="1"/>
        <rFont val="Times New Roman"/>
        <family val="1"/>
      </rPr>
      <t>HLTH</t>
    </r>
    <r>
      <rPr>
        <sz val="10"/>
        <color theme="1"/>
        <rFont val="Times New Roman"/>
        <family val="1"/>
      </rPr>
      <t xml:space="preserve"> 1010, 1020, 1040, 1041, 1042, 1043, 1044, 1045, 1046, 1047, 1060, 2300, 2310, </t>
    </r>
    <r>
      <rPr>
        <u/>
        <sz val="10"/>
        <color theme="1"/>
        <rFont val="Times New Roman"/>
        <family val="1"/>
      </rPr>
      <t>NASP</t>
    </r>
    <r>
      <rPr>
        <sz val="10"/>
        <color theme="1"/>
        <rFont val="Times New Roman"/>
        <family val="1"/>
      </rPr>
      <t xml:space="preserve"> 1090, 1140, </t>
    </r>
    <r>
      <rPr>
        <u/>
        <sz val="10"/>
        <color theme="1"/>
        <rFont val="Times New Roman"/>
        <family val="1"/>
      </rPr>
      <t>NURA</t>
    </r>
    <r>
      <rPr>
        <sz val="10"/>
        <color theme="1"/>
        <rFont val="Times New Roman"/>
        <family val="1"/>
      </rPr>
      <t xml:space="preserve"> 1110, 1190</t>
    </r>
    <r>
      <rPr>
        <u/>
        <sz val="10"/>
        <color theme="1"/>
        <rFont val="Times New Roman"/>
        <family val="1"/>
      </rPr>
      <t xml:space="preserve"> </t>
    </r>
  </si>
  <si>
    <r>
      <rPr>
        <b/>
        <sz val="9"/>
        <color theme="1"/>
        <rFont val="Times New Roman"/>
        <family val="1"/>
      </rPr>
      <t xml:space="preserve">TOTAL GENERAL EDUCATION CREDITS EARNED
</t>
    </r>
    <r>
      <rPr>
        <i/>
        <sz val="9"/>
        <color theme="1"/>
        <rFont val="Times New Roman"/>
        <family val="1"/>
      </rPr>
      <t>(Minimum of 36 credits)</t>
    </r>
    <r>
      <rPr>
        <b/>
        <i/>
        <sz val="8"/>
        <color theme="1"/>
        <rFont val="Times New Roman"/>
        <family val="1"/>
      </rPr>
      <t xml:space="preserve">
</t>
    </r>
    <r>
      <rPr>
        <i/>
        <sz val="8"/>
        <color theme="1"/>
        <rFont val="Times New Roman"/>
        <family val="1"/>
      </rPr>
      <t>Extra credits may be added to elective requirements. Speak with Advisor for details.</t>
    </r>
  </si>
  <si>
    <r>
      <rPr>
        <b/>
        <sz val="12"/>
        <color rgb="FFFFFFFF"/>
        <rFont val="Times New Roman"/>
      </rPr>
      <t xml:space="preserve">Requirement #2: CORE
</t>
    </r>
    <r>
      <rPr>
        <b/>
        <i/>
        <sz val="10"/>
        <color rgb="FFFFFFFF"/>
        <rFont val="Times New Roman"/>
      </rPr>
      <t>(18 credits minimum)</t>
    </r>
  </si>
  <si>
    <t>Core Requirements are courses that are required for the specific major. These courses help create the foundation of your specific area of study and will also help provide a strong background entering into higher-level courses. With your advisors, chose from the courses below to fulfil your core requirements.</t>
  </si>
  <si>
    <r>
      <rPr>
        <b/>
        <sz val="10"/>
        <color theme="1"/>
        <rFont val="Times New Roman"/>
        <family val="1"/>
      </rPr>
      <t>TOTAL CORE CREDITS EARNED</t>
    </r>
    <r>
      <rPr>
        <b/>
        <sz val="11"/>
        <color theme="1"/>
        <rFont val="Times New Roman"/>
        <family val="1"/>
      </rPr>
      <t xml:space="preserve"> </t>
    </r>
    <r>
      <rPr>
        <i/>
        <sz val="8"/>
        <color theme="1"/>
        <rFont val="Times New Roman"/>
        <family val="1"/>
      </rPr>
      <t>(18 credits minimum)
Extra credits may be added to elective requirements. Speak with Advisor for details.</t>
    </r>
  </si>
  <si>
    <r>
      <rPr>
        <b/>
        <sz val="12"/>
        <color rgb="FF000000"/>
        <rFont val="Times New Roman"/>
      </rPr>
      <t xml:space="preserve">Requirement # 3: ELECTIVES
</t>
    </r>
    <r>
      <rPr>
        <b/>
        <i/>
        <sz val="10"/>
        <color rgb="FF000000"/>
        <rFont val="Times New Roman"/>
      </rPr>
      <t>(Minimum of 6 credits)</t>
    </r>
  </si>
  <si>
    <t>Elective requirements have a wide-ranges of courses to chose from, which contribute to your degree. With your advisors, chose from the courses below to fulfil your elective requirements.</t>
  </si>
  <si>
    <t>Select from Course Codes of: ACCT, BSAD, ECON, ENTR, MATH, NASP, or additional course by advisor approval.</t>
  </si>
  <si>
    <r>
      <t xml:space="preserve">TOTAL ELECTIVE CREDITS EARNED 
</t>
    </r>
    <r>
      <rPr>
        <i/>
        <sz val="9"/>
        <color theme="1"/>
        <rFont val="Times New Roman"/>
        <family val="1"/>
      </rPr>
      <t>(minimum of 6 credits)</t>
    </r>
  </si>
  <si>
    <t>BUSINESS- BUSINESS ADMINISTRATION DEGREE PROGRESS</t>
  </si>
  <si>
    <t>Required Areas</t>
  </si>
  <si>
    <t>2.) Core Credits</t>
  </si>
  <si>
    <t>3.) Elective Credits</t>
  </si>
  <si>
    <r>
      <t xml:space="preserve">TOTAL DEGREE CREDITS  EARNED/PLANNED
</t>
    </r>
    <r>
      <rPr>
        <i/>
        <sz val="10"/>
        <color theme="1"/>
        <rFont val="Times New Roman"/>
        <family val="1"/>
      </rPr>
      <t>(minimum 60 credits)</t>
    </r>
  </si>
  <si>
    <r>
      <rPr>
        <i/>
        <sz val="12"/>
        <color rgb="FF000000"/>
        <rFont val="Times New Roman"/>
      </rPr>
      <t xml:space="preserve">* Indicates courses that are recommended if student is planning to pursue the bachelors degree in Business Administration &amp; Tribal Nation Building following associates, as part of the core requirements. See details via. College Catalog.
</t>
    </r>
    <r>
      <rPr>
        <sz val="12"/>
        <color rgb="FF000000"/>
        <rFont val="Times New Roman"/>
      </rPr>
      <t xml:space="preserve">
</t>
    </r>
    <r>
      <rPr>
        <b/>
        <sz val="12"/>
        <color rgb="FF000000"/>
        <rFont val="Times New Roman"/>
      </rPr>
      <t xml:space="preserve">1st Semester- </t>
    </r>
    <r>
      <rPr>
        <sz val="12"/>
        <color rgb="FF000000"/>
        <rFont val="Times New Roman"/>
      </rPr>
      <t xml:space="preserve"> Take EDUC 1010 (ILO 5); Take BSAD 1050 as soon as possible to meet pre-requisites for later courses. Take note of additional courses requiring pre-reqs.
</t>
    </r>
    <r>
      <rPr>
        <b/>
        <sz val="12"/>
        <color rgb="FF000000"/>
        <rFont val="Times New Roman"/>
      </rPr>
      <t>1st Year-</t>
    </r>
    <r>
      <rPr>
        <sz val="12"/>
        <color rgb="FF000000"/>
        <rFont val="Times New Roman"/>
      </rPr>
      <t xml:space="preserve"> Take MATH 1110 (ILO3) and ENGL 1010 (ILO2). Use Guided Self-Placement to determine if skill-building or more advanced course is needed.
Early Recommendations: Take an NASP and an INFO course.</t>
    </r>
  </si>
  <si>
    <t>Business with a concentration in Entrepreneurship</t>
  </si>
  <si>
    <r>
      <rPr>
        <u/>
        <sz val="10"/>
        <color theme="1"/>
        <rFont val="Times New Roman"/>
        <family val="1"/>
      </rPr>
      <t>NASP</t>
    </r>
    <r>
      <rPr>
        <sz val="10"/>
        <color theme="1"/>
        <rFont val="Times New Roman"/>
        <family val="1"/>
      </rPr>
      <t xml:space="preserve"> 1010, 1020, 1030, 1040, 1080, 2110, 2120, 2200, 2210, 2220, 2230, 2240, 2300</t>
    </r>
  </si>
  <si>
    <r>
      <rPr>
        <u/>
        <sz val="10"/>
        <color rgb="FF000000"/>
        <rFont val="Times New Roman"/>
      </rPr>
      <t>ENGL</t>
    </r>
    <r>
      <rPr>
        <sz val="10"/>
        <color rgb="FF000000"/>
        <rFont val="Times New Roman"/>
      </rPr>
      <t xml:space="preserve"> 1010*</t>
    </r>
  </si>
  <si>
    <r>
      <rPr>
        <u/>
        <sz val="10"/>
        <color rgb="FF000000"/>
        <rFont val="Times New Roman"/>
      </rPr>
      <t>ENGL</t>
    </r>
    <r>
      <rPr>
        <sz val="10"/>
        <color rgb="FF000000"/>
        <rFont val="Times New Roman"/>
      </rPr>
      <t xml:space="preserve"> 1020*</t>
    </r>
  </si>
  <si>
    <t>ILO 3: Critical, Analytical &amp; 
Creative Thinking Skills</t>
  </si>
  <si>
    <r>
      <rPr>
        <u/>
        <sz val="10"/>
        <color rgb="FF000000"/>
        <rFont val="Times New Roman"/>
      </rPr>
      <t>ARTS</t>
    </r>
    <r>
      <rPr>
        <sz val="10"/>
        <color rgb="FF000000"/>
        <rFont val="Times New Roman"/>
      </rPr>
      <t xml:space="preserve"> 1010, 1050, 1060, 1100, 1200, 1300, 1400, </t>
    </r>
    <r>
      <rPr>
        <u/>
        <sz val="10"/>
        <color rgb="FF000000"/>
        <rFont val="Times New Roman"/>
      </rPr>
      <t>BSAD</t>
    </r>
    <r>
      <rPr>
        <sz val="10"/>
        <color rgb="FF000000"/>
        <rFont val="Times New Roman"/>
      </rPr>
      <t xml:space="preserve"> 2310*, </t>
    </r>
    <r>
      <rPr>
        <u/>
        <sz val="10"/>
        <color rgb="FF000000"/>
        <rFont val="Times New Roman"/>
      </rPr>
      <t>ECED</t>
    </r>
    <r>
      <rPr>
        <sz val="10"/>
        <color rgb="FF000000"/>
        <rFont val="Times New Roman"/>
      </rPr>
      <t xml:space="preserve"> 1050, 1160, </t>
    </r>
    <r>
      <rPr>
        <u/>
        <sz val="10"/>
        <color rgb="FF000000"/>
        <rFont val="Times New Roman"/>
      </rPr>
      <t>ENGL</t>
    </r>
    <r>
      <rPr>
        <sz val="10"/>
        <color rgb="FF000000"/>
        <rFont val="Times New Roman"/>
      </rPr>
      <t xml:space="preserve"> 1040, 1050, 1150, 2100, 2170 </t>
    </r>
    <r>
      <rPr>
        <u/>
        <sz val="10"/>
        <color rgb="FF000000"/>
        <rFont val="Times New Roman"/>
      </rPr>
      <t>HIST</t>
    </r>
    <r>
      <rPr>
        <sz val="10"/>
        <color rgb="FF000000"/>
        <rFont val="Times New Roman"/>
      </rPr>
      <t xml:space="preserve"> 1110, 1111, 2010, 2020, </t>
    </r>
    <r>
      <rPr>
        <u/>
        <sz val="10"/>
        <color rgb="FF000000"/>
        <rFont val="Times New Roman"/>
      </rPr>
      <t>MUSC</t>
    </r>
    <r>
      <rPr>
        <sz val="10"/>
        <color rgb="FF000000"/>
        <rFont val="Times New Roman"/>
      </rPr>
      <t xml:space="preserve"> 1010, </t>
    </r>
    <r>
      <rPr>
        <u/>
        <sz val="10"/>
        <color rgb="FF000000"/>
        <rFont val="Times New Roman"/>
      </rPr>
      <t>NASP</t>
    </r>
    <r>
      <rPr>
        <sz val="10"/>
        <color rgb="FF000000"/>
        <rFont val="Times New Roman"/>
      </rPr>
      <t xml:space="preserve"> 1050, 1080, 1090, 1100, 1130, 1140, 1410, 1420, 1510, 1520, 2110, 2300, 2340, 2350, 2430, 2440, 2530, 2540, </t>
    </r>
    <r>
      <rPr>
        <u/>
        <sz val="10"/>
        <color rgb="FF000000"/>
        <rFont val="Times New Roman"/>
      </rPr>
      <t>PSYC</t>
    </r>
    <r>
      <rPr>
        <sz val="10"/>
        <color rgb="FF000000"/>
        <rFont val="Times New Roman"/>
      </rPr>
      <t xml:space="preserve"> 1810, 2000, 2030, 2500, </t>
    </r>
    <r>
      <rPr>
        <u/>
        <sz val="10"/>
        <color rgb="FF000000"/>
        <rFont val="Times New Roman"/>
      </rPr>
      <t>SOCI</t>
    </r>
    <r>
      <rPr>
        <sz val="10"/>
        <color rgb="FF000000"/>
        <rFont val="Times New Roman"/>
      </rPr>
      <t xml:space="preserve"> 1010, 1400, </t>
    </r>
    <r>
      <rPr>
        <u/>
        <sz val="10"/>
        <color rgb="FF000000"/>
        <rFont val="Times New Roman"/>
      </rPr>
      <t>SPAN</t>
    </r>
    <r>
      <rPr>
        <sz val="10"/>
        <color rgb="FF000000"/>
        <rFont val="Times New Roman"/>
      </rPr>
      <t xml:space="preserve"> 1010, 1020, 2010, 2020</t>
    </r>
  </si>
  <si>
    <r>
      <rPr>
        <u/>
        <sz val="10"/>
        <color rgb="FF000000"/>
        <rFont val="Times New Roman"/>
      </rPr>
      <t xml:space="preserve">ACCT </t>
    </r>
    <r>
      <rPr>
        <sz val="10"/>
        <color rgb="FF000000"/>
        <rFont val="Times New Roman"/>
      </rPr>
      <t xml:space="preserve">1200*, 1210, </t>
    </r>
    <r>
      <rPr>
        <u/>
        <sz val="10"/>
        <color rgb="FF000000"/>
        <rFont val="Times New Roman"/>
      </rPr>
      <t>ENTR</t>
    </r>
    <r>
      <rPr>
        <sz val="10"/>
        <color rgb="FF000000"/>
        <rFont val="Times New Roman"/>
      </rPr>
      <t xml:space="preserve"> 2030, </t>
    </r>
    <r>
      <rPr>
        <u/>
        <sz val="10"/>
        <color rgb="FF000000"/>
        <rFont val="Times New Roman"/>
      </rPr>
      <t>MATH</t>
    </r>
    <r>
      <rPr>
        <sz val="10"/>
        <color rgb="FF000000"/>
        <rFont val="Times New Roman"/>
      </rPr>
      <t xml:space="preserve"> 1110, 1020, 1060, 1150, 2170, </t>
    </r>
    <r>
      <rPr>
        <u/>
        <sz val="10"/>
        <color rgb="FF000000"/>
        <rFont val="Times New Roman"/>
      </rPr>
      <t>SOCI</t>
    </r>
    <r>
      <rPr>
        <sz val="10"/>
        <color rgb="FF000000"/>
        <rFont val="Times New Roman"/>
      </rPr>
      <t xml:space="preserve"> 2880</t>
    </r>
  </si>
  <si>
    <r>
      <rPr>
        <u/>
        <sz val="10"/>
        <color rgb="FF000000"/>
        <rFont val="Times New Roman"/>
      </rPr>
      <t>BIOS</t>
    </r>
    <r>
      <rPr>
        <sz val="10"/>
        <color rgb="FF000000"/>
        <rFont val="Times New Roman"/>
      </rPr>
      <t xml:space="preserve"> 1200/1204, 2030, </t>
    </r>
    <r>
      <rPr>
        <u/>
        <sz val="10"/>
        <color rgb="FF000000"/>
        <rFont val="Times New Roman"/>
      </rPr>
      <t>BSAD</t>
    </r>
    <r>
      <rPr>
        <sz val="10"/>
        <color rgb="FF000000"/>
        <rFont val="Times New Roman"/>
      </rPr>
      <t xml:space="preserve"> 2310*, 2520*, </t>
    </r>
    <r>
      <rPr>
        <u/>
        <sz val="10"/>
        <color rgb="FF000000"/>
        <rFont val="Times New Roman"/>
      </rPr>
      <t>CHEM</t>
    </r>
    <r>
      <rPr>
        <sz val="10"/>
        <color rgb="FF000000"/>
        <rFont val="Times New Roman"/>
      </rPr>
      <t xml:space="preserve"> 1050/1054, </t>
    </r>
    <r>
      <rPr>
        <u/>
        <sz val="10"/>
        <color rgb="FF000000"/>
        <rFont val="Times New Roman"/>
      </rPr>
      <t xml:space="preserve">CRIM </t>
    </r>
    <r>
      <rPr>
        <sz val="10"/>
        <color rgb="FF000000"/>
        <rFont val="Times New Roman"/>
      </rPr>
      <t xml:space="preserve">1010, 1020, </t>
    </r>
    <r>
      <rPr>
        <u/>
        <sz val="10"/>
        <color rgb="FF000000"/>
        <rFont val="Times New Roman"/>
      </rPr>
      <t>ECED</t>
    </r>
    <r>
      <rPr>
        <sz val="10"/>
        <color rgb="FF000000"/>
        <rFont val="Times New Roman"/>
      </rPr>
      <t xml:space="preserve"> 1160, 2050, 2070, </t>
    </r>
    <r>
      <rPr>
        <u/>
        <sz val="10"/>
        <color rgb="FF000000"/>
        <rFont val="Times New Roman"/>
      </rPr>
      <t>ECON</t>
    </r>
    <r>
      <rPr>
        <sz val="10"/>
        <color rgb="FF000000"/>
        <rFont val="Times New Roman"/>
      </rPr>
      <t xml:space="preserve"> 2110*, </t>
    </r>
    <r>
      <rPr>
        <u/>
        <sz val="10"/>
        <color rgb="FF000000"/>
        <rFont val="Times New Roman"/>
      </rPr>
      <t>EDUC</t>
    </r>
    <r>
      <rPr>
        <sz val="10"/>
        <color rgb="FF000000"/>
        <rFont val="Times New Roman"/>
      </rPr>
      <t xml:space="preserve"> 2030, 2050, 2070, </t>
    </r>
    <r>
      <rPr>
        <u/>
        <sz val="10"/>
        <color rgb="FF000000"/>
        <rFont val="Times New Roman"/>
      </rPr>
      <t>ENGL</t>
    </r>
    <r>
      <rPr>
        <sz val="10"/>
        <color rgb="FF000000"/>
        <rFont val="Times New Roman"/>
      </rPr>
      <t xml:space="preserve"> 1050, </t>
    </r>
    <r>
      <rPr>
        <u/>
        <sz val="10"/>
        <color rgb="FF000000"/>
        <rFont val="Times New Roman"/>
      </rPr>
      <t>GEOG</t>
    </r>
    <r>
      <rPr>
        <sz val="10"/>
        <color rgb="FF000000"/>
        <rFont val="Times New Roman"/>
      </rPr>
      <t xml:space="preserve"> 1010, </t>
    </r>
    <r>
      <rPr>
        <u/>
        <sz val="10"/>
        <color rgb="FF000000"/>
        <rFont val="Times New Roman"/>
      </rPr>
      <t>HIST</t>
    </r>
    <r>
      <rPr>
        <sz val="10"/>
        <color rgb="FF000000"/>
        <rFont val="Times New Roman"/>
      </rPr>
      <t xml:space="preserve"> 1110, 1111, 2010, 2020, </t>
    </r>
    <r>
      <rPr>
        <u/>
        <sz val="10"/>
        <color rgb="FF000000"/>
        <rFont val="Times New Roman"/>
      </rPr>
      <t>HMSV</t>
    </r>
    <r>
      <rPr>
        <sz val="10"/>
        <color rgb="FF000000"/>
        <rFont val="Times New Roman"/>
      </rPr>
      <t xml:space="preserve"> 2150, </t>
    </r>
    <r>
      <rPr>
        <u/>
        <sz val="10"/>
        <color rgb="FF000000"/>
        <rFont val="Times New Roman"/>
      </rPr>
      <t>IEVH</t>
    </r>
    <r>
      <rPr>
        <sz val="10"/>
        <color rgb="FF000000"/>
        <rFont val="Times New Roman"/>
      </rPr>
      <t xml:space="preserve"> 1010, 2020, </t>
    </r>
    <r>
      <rPr>
        <u/>
        <sz val="10"/>
        <color rgb="FF000000"/>
        <rFont val="Times New Roman"/>
      </rPr>
      <t>NASP</t>
    </r>
    <r>
      <rPr>
        <sz val="10"/>
        <color rgb="FF000000"/>
        <rFont val="Times New Roman"/>
      </rPr>
      <t xml:space="preserve"> 1070, 2010, 2120, 2300, 2810, </t>
    </r>
    <r>
      <rPr>
        <u/>
        <sz val="10"/>
        <color rgb="FF000000"/>
        <rFont val="Times New Roman"/>
      </rPr>
      <t>PHYS</t>
    </r>
    <r>
      <rPr>
        <sz val="10"/>
        <color rgb="FF000000"/>
        <rFont val="Times New Roman"/>
      </rPr>
      <t xml:space="preserve"> 2000, 2400, </t>
    </r>
    <r>
      <rPr>
        <u/>
        <sz val="10"/>
        <color rgb="FF000000"/>
        <rFont val="Times New Roman"/>
      </rPr>
      <t>POLS</t>
    </r>
    <r>
      <rPr>
        <sz val="10"/>
        <color rgb="FF000000"/>
        <rFont val="Times New Roman"/>
      </rPr>
      <t xml:space="preserve"> 1600, </t>
    </r>
    <r>
      <rPr>
        <u/>
        <sz val="10"/>
        <color rgb="FF000000"/>
        <rFont val="Times New Roman"/>
      </rPr>
      <t>SOCI</t>
    </r>
    <r>
      <rPr>
        <sz val="10"/>
        <color rgb="FF000000"/>
        <rFont val="Times New Roman"/>
      </rPr>
      <t xml:space="preserve"> 1010, 1400, 2010, 2150, </t>
    </r>
    <r>
      <rPr>
        <u/>
        <sz val="10"/>
        <color rgb="FF000000"/>
        <rFont val="Times New Roman"/>
      </rPr>
      <t>SPAN</t>
    </r>
    <r>
      <rPr>
        <sz val="10"/>
        <color rgb="FF000000"/>
        <rFont val="Times New Roman"/>
      </rPr>
      <t xml:space="preserve"> 1010, 1020, 2010, 2020</t>
    </r>
  </si>
  <si>
    <r>
      <rPr>
        <b/>
        <sz val="12"/>
        <color rgb="FFFFFFFF"/>
        <rFont val="Times New Roman"/>
      </rPr>
      <t xml:space="preserve">Requirement #2: CORE
</t>
    </r>
    <r>
      <rPr>
        <b/>
        <i/>
        <sz val="10"/>
        <color rgb="FFFFFFFF"/>
        <rFont val="Times New Roman"/>
      </rPr>
      <t>(18 credits)</t>
    </r>
  </si>
  <si>
    <t>ENTR 1050</t>
  </si>
  <si>
    <t>ENTR 2030 or ACCT 1200</t>
  </si>
  <si>
    <t>ENTR 2050 or BSAD 2520</t>
  </si>
  <si>
    <t>ENTR 2090</t>
  </si>
  <si>
    <t>BUSINESS - ENTREPRENEURSHIP DEGREE PROGRESS</t>
  </si>
  <si>
    <r>
      <rPr>
        <i/>
        <sz val="12"/>
        <color rgb="FF000000"/>
        <rFont val="Times New Roman"/>
      </rPr>
      <t xml:space="preserve">* Indicates courses that are recommended in the discipline.
</t>
    </r>
    <r>
      <rPr>
        <sz val="12"/>
        <color rgb="FF000000"/>
        <rFont val="Times New Roman"/>
      </rPr>
      <t xml:space="preserve">
</t>
    </r>
    <r>
      <rPr>
        <b/>
        <sz val="12"/>
        <color rgb="FF000000"/>
        <rFont val="Times New Roman"/>
      </rPr>
      <t xml:space="preserve">1st Semester- </t>
    </r>
    <r>
      <rPr>
        <sz val="12"/>
        <color rgb="FF000000"/>
        <rFont val="Times New Roman"/>
      </rPr>
      <t xml:space="preserve"> Take EDUC 1010 (ILO 5); Take BSAD 1050 (as an elective) as soon as possible as an elective to meet pre-requisite for later courses.
</t>
    </r>
    <r>
      <rPr>
        <b/>
        <sz val="12"/>
        <color rgb="FF000000"/>
        <rFont val="Times New Roman"/>
      </rPr>
      <t>1st Year-</t>
    </r>
    <r>
      <rPr>
        <sz val="12"/>
        <color rgb="FF000000"/>
        <rFont val="Times New Roman"/>
      </rPr>
      <t xml:space="preserve"> Take MATH 1110 (ILO3) and ENGL 1010 (ILO2). Use Multiple Measures Placement to determine if skill-building or more advanced course is needed. 
Recommended to take ENTR 1050 for strong foundation. Take an NASP course and an INFO course. </t>
    </r>
  </si>
  <si>
    <t>Listed below are the requirements for your NICC certificate. This credential can also provide a strong foundation toward earning your Associates degree, to be completed on a separate sheet. Based on the requirements, fill in courses as planned/completed with your Faculty Advisor and/or Retention Advisor.</t>
  </si>
  <si>
    <r>
      <rPr>
        <b/>
        <sz val="12"/>
        <color rgb="FFFFFFFF"/>
        <rFont val="Times New Roman"/>
      </rPr>
      <t xml:space="preserve">Requirements
</t>
    </r>
    <r>
      <rPr>
        <b/>
        <i/>
        <sz val="10"/>
        <color rgb="FFFFFFFF"/>
        <rFont val="Times New Roman"/>
      </rPr>
      <t>(17 credits minimum)</t>
    </r>
  </si>
  <si>
    <t>Complete the Required 5 Credits (2 Courses) below:</t>
  </si>
  <si>
    <t>EDUC 1010</t>
  </si>
  <si>
    <t>Choose 12 Credits from the Courses below:</t>
  </si>
  <si>
    <r>
      <rPr>
        <u/>
        <sz val="10"/>
        <color rgb="FF000000"/>
        <rFont val="Times New Roman"/>
      </rPr>
      <t>ACCT</t>
    </r>
    <r>
      <rPr>
        <sz val="10"/>
        <color rgb="FF000000"/>
        <rFont val="Times New Roman"/>
      </rPr>
      <t xml:space="preserve"> 1200 or </t>
    </r>
    <r>
      <rPr>
        <u/>
        <sz val="10"/>
        <color rgb="FF000000"/>
        <rFont val="Times New Roman"/>
      </rPr>
      <t>ENTR</t>
    </r>
    <r>
      <rPr>
        <sz val="10"/>
        <color rgb="FF000000"/>
        <rFont val="Times New Roman"/>
      </rPr>
      <t xml:space="preserve"> 2030, </t>
    </r>
    <r>
      <rPr>
        <u/>
        <sz val="10"/>
        <color rgb="FF000000"/>
        <rFont val="Times New Roman"/>
      </rPr>
      <t>ENTR</t>
    </r>
    <r>
      <rPr>
        <sz val="10"/>
        <color rgb="FF000000"/>
        <rFont val="Times New Roman"/>
      </rPr>
      <t xml:space="preserve"> 2040</t>
    </r>
    <r>
      <rPr>
        <u/>
        <sz val="10"/>
        <color rgb="FF000000"/>
        <rFont val="Times New Roman"/>
      </rPr>
      <t>, ENTR</t>
    </r>
    <r>
      <rPr>
        <sz val="10"/>
        <color rgb="FF000000"/>
        <rFont val="Times New Roman"/>
      </rPr>
      <t xml:space="preserve"> 2050 or </t>
    </r>
    <r>
      <rPr>
        <u/>
        <sz val="10"/>
        <color rgb="FF000000"/>
        <rFont val="Times New Roman"/>
      </rPr>
      <t>BSAD</t>
    </r>
    <r>
      <rPr>
        <sz val="10"/>
        <color rgb="FF000000"/>
        <rFont val="Times New Roman"/>
      </rPr>
      <t xml:space="preserve"> 2520, </t>
    </r>
    <r>
      <rPr>
        <u/>
        <sz val="10"/>
        <color rgb="FF000000"/>
        <rFont val="Times New Roman"/>
      </rPr>
      <t>ENTR</t>
    </r>
    <r>
      <rPr>
        <sz val="10"/>
        <color rgb="FF000000"/>
        <rFont val="Times New Roman"/>
      </rPr>
      <t xml:space="preserve"> 2060 or </t>
    </r>
    <r>
      <rPr>
        <u/>
        <sz val="10"/>
        <color rgb="FF000000"/>
        <rFont val="Times New Roman"/>
      </rPr>
      <t>BSAD</t>
    </r>
    <r>
      <rPr>
        <sz val="10"/>
        <color rgb="FF000000"/>
        <rFont val="Times New Roman"/>
      </rPr>
      <t xml:space="preserve"> 2700, </t>
    </r>
    <r>
      <rPr>
        <u/>
        <sz val="10"/>
        <color rgb="FF000000"/>
        <rFont val="Times New Roman"/>
      </rPr>
      <t>ENTR</t>
    </r>
    <r>
      <rPr>
        <sz val="10"/>
        <color rgb="FF000000"/>
        <rFont val="Times New Roman"/>
      </rPr>
      <t xml:space="preserve"> 2090, </t>
    </r>
    <r>
      <rPr>
        <u/>
        <sz val="10"/>
        <color rgb="FF000000"/>
        <rFont val="Times New Roman"/>
      </rPr>
      <t>BSAD</t>
    </r>
    <r>
      <rPr>
        <sz val="10"/>
        <color rgb="FF000000"/>
        <rFont val="Times New Roman"/>
      </rPr>
      <t xml:space="preserve"> 2310, 2540</t>
    </r>
  </si>
  <si>
    <r>
      <rPr>
        <b/>
        <sz val="10"/>
        <color theme="1"/>
        <rFont val="Times New Roman"/>
        <family val="1"/>
      </rPr>
      <t xml:space="preserve">TOTAL CREDITS EARNED 
</t>
    </r>
    <r>
      <rPr>
        <i/>
        <sz val="9"/>
        <color theme="1"/>
        <rFont val="Times New Roman"/>
        <family val="1"/>
      </rPr>
      <t>(17 credits minimum)</t>
    </r>
  </si>
  <si>
    <t>ENTREPRENEURSHIP CERTIFICATE PROGRESS</t>
  </si>
  <si>
    <t>Certificate Core Credits</t>
  </si>
  <si>
    <r>
      <t xml:space="preserve">TOTAL CERTIFICATE CREDITS  EARNED/PLANNED
</t>
    </r>
    <r>
      <rPr>
        <i/>
        <sz val="10"/>
        <color theme="1"/>
        <rFont val="Times New Roman"/>
        <family val="1"/>
      </rPr>
      <t>(minimum 17 credits)</t>
    </r>
  </si>
  <si>
    <t>All the certificate requirements must be completed to earn the degree/certificate listed above. Certificates are conferred when all requirements are completed, and the registrar has validated the completion. Additionally, students are required to have a 2.0 cumulative GPA to complete their degree. Speak to advisor and registrar for any additional details.</t>
  </si>
  <si>
    <r>
      <rPr>
        <b/>
        <sz val="11"/>
        <color rgb="FF242424"/>
        <rFont val="Times New Roman"/>
      </rPr>
      <t>1st Semester</t>
    </r>
    <r>
      <rPr>
        <sz val="11"/>
        <color rgb="FF242424"/>
        <rFont val="Times New Roman"/>
      </rPr>
      <t>- Take EDUC 1010 (ILO 5); Recommended to take ENTR 1050 as soon as possible, and potentially BSAD 1050. Discuss more with advisors. Take note of additional courses requiring pre-reqs.</t>
    </r>
  </si>
  <si>
    <t>Complete the Required 2 Credits (1 Course) below:</t>
  </si>
  <si>
    <t>Choose 15 Credits from the Courses below:</t>
  </si>
  <si>
    <r>
      <rPr>
        <u/>
        <sz val="10"/>
        <color theme="1"/>
        <rFont val="Times New Roman"/>
        <family val="1"/>
      </rPr>
      <t>ACCT</t>
    </r>
    <r>
      <rPr>
        <sz val="10"/>
        <color theme="1"/>
        <rFont val="Times New Roman"/>
        <family val="1"/>
      </rPr>
      <t xml:space="preserve"> 1200, </t>
    </r>
    <r>
      <rPr>
        <u/>
        <sz val="10"/>
        <color theme="1"/>
        <rFont val="Times New Roman"/>
        <family val="1"/>
      </rPr>
      <t>BSAD</t>
    </r>
    <r>
      <rPr>
        <sz val="10"/>
        <color theme="1"/>
        <rFont val="Times New Roman"/>
        <family val="1"/>
      </rPr>
      <t xml:space="preserve"> 1050, 2310, 2520, 2540, 2700, </t>
    </r>
    <r>
      <rPr>
        <u/>
        <sz val="10"/>
        <color theme="1"/>
        <rFont val="Times New Roman"/>
        <family val="1"/>
      </rPr>
      <t>MATH</t>
    </r>
    <r>
      <rPr>
        <sz val="10"/>
        <color theme="1"/>
        <rFont val="Times New Roman"/>
        <family val="1"/>
      </rPr>
      <t xml:space="preserve"> 2170</t>
    </r>
  </si>
  <si>
    <t>BUSINESS ADMINISTRATION CERTIFICATE PROGRESS</t>
  </si>
  <si>
    <r>
      <rPr>
        <b/>
        <sz val="11"/>
        <color rgb="FF242424"/>
        <rFont val="Times New Roman"/>
      </rPr>
      <t xml:space="preserve">1st Semester- </t>
    </r>
    <r>
      <rPr>
        <sz val="11"/>
        <color rgb="FF242424"/>
        <rFont val="Times New Roman"/>
      </rPr>
      <t>Take EDUC 1010 (ILO 5); Take BSAD 1050 as soon as possible to meet pre-requisites for later BSAD courses. Take note of additional courses requiring pre-reqs.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</si>
</sst>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61">
    <font>
      <sz val="11"/>
      <color theme="1"/>
      <name val="Aptos Narrow"/>
      <family val="2"/>
      <scheme val="minor"/>
    </font>
    <font>
      <b/>
      <sz val="14"/>
      <color theme="1"/>
      <name val="Times New Roman"/>
      <family val="1"/>
    </font>
    <font>
      <sz val="11"/>
      <color theme="1"/>
      <name val="Times New Roman"/>
      <family val="1"/>
    </font>
    <font>
      <sz val="11"/>
      <color theme="1"/>
      <name val="Book Antiqua"/>
      <family val="1"/>
    </font>
    <font>
      <b/>
      <sz val="16"/>
      <color theme="1"/>
      <name val="Times New Roman"/>
      <family val="1"/>
    </font>
    <font>
      <b/>
      <sz val="10"/>
      <color theme="1"/>
      <name val="Times New Roman"/>
      <family val="1"/>
    </font>
    <font>
      <b/>
      <sz val="9"/>
      <color theme="1"/>
      <name val="Times New Roman"/>
      <family val="1"/>
    </font>
    <font>
      <b/>
      <sz val="12"/>
      <color theme="1"/>
      <name val="Times New Roman"/>
      <family val="1"/>
    </font>
    <font>
      <sz val="10"/>
      <color theme="1"/>
      <name val="Times New Roman"/>
      <family val="1"/>
    </font>
    <font>
      <b/>
      <sz val="14"/>
      <color theme="0"/>
      <name val="Times New Roman"/>
      <family val="1"/>
    </font>
    <font>
      <b/>
      <i/>
      <sz val="11"/>
      <color theme="0"/>
      <name val="Times New Roman"/>
      <family val="1"/>
    </font>
    <font>
      <b/>
      <i/>
      <sz val="12"/>
      <color theme="0"/>
      <name val="Times New Roman"/>
      <family val="1"/>
    </font>
    <font>
      <i/>
      <sz val="9"/>
      <color theme="1"/>
      <name val="Times New Roman"/>
      <family val="1"/>
    </font>
    <font>
      <b/>
      <sz val="8"/>
      <color theme="1"/>
      <name val="Times New Roman"/>
      <family val="1"/>
    </font>
    <font>
      <u/>
      <sz val="10"/>
      <color theme="1"/>
      <name val="Times New Roman"/>
      <family val="1"/>
    </font>
    <font>
      <sz val="9"/>
      <color theme="1"/>
      <name val="Times New Roman"/>
      <family val="1"/>
    </font>
    <font>
      <b/>
      <i/>
      <sz val="8"/>
      <color theme="1"/>
      <name val="Times New Roman"/>
      <family val="1"/>
    </font>
    <font>
      <i/>
      <sz val="8"/>
      <color theme="1"/>
      <name val="Times New Roman"/>
      <family val="1"/>
    </font>
    <font>
      <sz val="12"/>
      <color theme="1"/>
      <name val="Times New Roman"/>
      <family val="1"/>
    </font>
    <font>
      <b/>
      <sz val="12"/>
      <color theme="0"/>
      <name val="Times New Roman"/>
      <family val="1"/>
    </font>
    <font>
      <sz val="10"/>
      <color rgb="FF000000"/>
      <name val="Book Antiqua"/>
      <family val="1"/>
    </font>
    <font>
      <sz val="8"/>
      <color theme="1"/>
      <name val="Book Antiqua"/>
      <family val="1"/>
    </font>
    <font>
      <sz val="10"/>
      <color theme="1"/>
      <name val="Book Antiqua"/>
      <family val="1"/>
    </font>
    <font>
      <b/>
      <sz val="11"/>
      <color theme="1"/>
      <name val="Times New Roman"/>
      <family val="1"/>
    </font>
    <font>
      <b/>
      <sz val="12"/>
      <name val="Times New Roman"/>
      <family val="1"/>
    </font>
    <font>
      <b/>
      <sz val="11"/>
      <color theme="0"/>
      <name val="Times New Roman"/>
      <family val="1"/>
    </font>
    <font>
      <i/>
      <sz val="10"/>
      <color theme="1"/>
      <name val="Times New Roman"/>
      <family val="1"/>
    </font>
    <font>
      <b/>
      <sz val="18"/>
      <color theme="1"/>
      <name val="Times New Roman"/>
      <family val="1"/>
    </font>
    <font>
      <b/>
      <sz val="14"/>
      <color theme="1"/>
      <name val="Book Antiqua"/>
      <family val="1"/>
    </font>
    <font>
      <sz val="11"/>
      <color theme="0"/>
      <name val="Book Antiqua"/>
      <family val="1"/>
    </font>
    <font>
      <b/>
      <sz val="18"/>
      <color theme="1"/>
      <name val="Book Antiqua"/>
      <family val="1"/>
    </font>
    <font>
      <b/>
      <sz val="10"/>
      <color theme="1"/>
      <name val="Book Antiqua"/>
      <family val="1"/>
    </font>
    <font>
      <sz val="11"/>
      <color theme="1"/>
      <name val="Calibri"/>
      <family val="2"/>
    </font>
    <font>
      <b/>
      <sz val="14"/>
      <color rgb="FF000000"/>
      <name val="Aptos Narrow"/>
      <family val="2"/>
      <scheme val="minor"/>
    </font>
    <font>
      <sz val="14"/>
      <color rgb="FF000000"/>
      <name val="Aptos Narrow"/>
      <family val="2"/>
      <scheme val="minor"/>
    </font>
    <font>
      <sz val="11"/>
      <color rgb="FF000000"/>
      <name val="Aptos Narrow"/>
      <family val="2"/>
      <scheme val="minor"/>
    </font>
    <font>
      <b/>
      <sz val="12"/>
      <color rgb="FF000000"/>
      <name val="Aptos Narrow"/>
      <family val="2"/>
      <scheme val="minor"/>
    </font>
    <font>
      <b/>
      <sz val="11"/>
      <color rgb="FF000000"/>
      <name val="Aptos Narrow"/>
      <family val="2"/>
      <scheme val="minor"/>
    </font>
    <font>
      <sz val="10"/>
      <color rgb="FF000000"/>
      <name val="Times New Roman"/>
      <family val="1"/>
    </font>
    <font>
      <u/>
      <sz val="10"/>
      <color rgb="FF000000"/>
      <name val="Times New Roman"/>
      <family val="1"/>
    </font>
    <font>
      <u/>
      <sz val="11"/>
      <color theme="10"/>
      <name val="Aptos Narrow"/>
      <family val="2"/>
      <scheme val="minor"/>
    </font>
    <font>
      <i/>
      <u/>
      <sz val="10"/>
      <color theme="10"/>
      <name val="Times New Roman"/>
      <family val="1"/>
    </font>
    <font>
      <i/>
      <sz val="10"/>
      <color rgb="FF000000"/>
      <name val="Times New Roman"/>
      <family val="1"/>
    </font>
    <font>
      <u/>
      <sz val="10"/>
      <color rgb="FF000000"/>
      <name val="Times New Roman"/>
    </font>
    <font>
      <sz val="10"/>
      <color rgb="FF000000"/>
      <name val="Times New Roman"/>
    </font>
    <font>
      <i/>
      <sz val="12"/>
      <color rgb="FF000000"/>
      <name val="Times New Roman"/>
    </font>
    <font>
      <sz val="12"/>
      <color rgb="FF000000"/>
      <name val="Times New Roman"/>
    </font>
    <font>
      <b/>
      <sz val="12"/>
      <color rgb="FF000000"/>
      <name val="Times New Roman"/>
    </font>
    <font>
      <b/>
      <sz val="12"/>
      <color rgb="FFFFFFFF"/>
      <name val="Times New Roman"/>
    </font>
    <font>
      <b/>
      <i/>
      <sz val="10"/>
      <color rgb="FFFFFFFF"/>
      <name val="Times New Roman"/>
    </font>
    <font>
      <b/>
      <sz val="11"/>
      <color rgb="FF242424"/>
      <name val="Times New Roman"/>
    </font>
    <font>
      <sz val="11"/>
      <color rgb="FF242424"/>
      <name val="Times New Roman"/>
    </font>
    <font>
      <b/>
      <sz val="24"/>
      <color theme="4"/>
      <name val="Book Antiqua"/>
      <family val="1"/>
    </font>
    <font>
      <b/>
      <i/>
      <sz val="10"/>
      <color rgb="FF000000"/>
      <name val="Times New Roman"/>
    </font>
    <font>
      <b/>
      <sz val="16"/>
      <color rgb="FF000000"/>
      <name val="Times New Roman"/>
    </font>
    <font>
      <b/>
      <sz val="14"/>
      <color rgb="FF000000"/>
      <name val="Times New Roman"/>
    </font>
    <font>
      <b/>
      <sz val="18"/>
      <color rgb="FF000000"/>
      <name val="Times New Roman"/>
    </font>
    <font>
      <b/>
      <sz val="11"/>
      <color rgb="FFFFFFFF"/>
      <name val="Times New Roman"/>
      <family val="1"/>
    </font>
    <font>
      <sz val="11"/>
      <color rgb="FF000000"/>
      <name val="Times New Roman"/>
      <family val="1"/>
    </font>
    <font>
      <sz val="11"/>
      <color rgb="FF444444"/>
      <name val="Times New Roman"/>
      <family val="1"/>
    </font>
    <font>
      <sz val="11"/>
      <color rgb="FF242424"/>
      <name val="Times New Roman"/>
      <family val="1"/>
    </font>
  </fonts>
  <fills count="40">
    <fill>
      <patternFill patternType="none"/>
    </fill>
    <fill>
      <patternFill patternType="gray125"/>
    </fill>
    <fill>
      <patternFill patternType="solid">
        <fgColor theme="4" tint="-0.49998474074526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E38B"/>
        <bgColor indexed="64"/>
      </patternFill>
    </fill>
    <fill>
      <patternFill patternType="solid">
        <fgColor rgb="FFFFEEB7"/>
        <bgColor indexed="64"/>
      </patternFill>
    </fill>
    <fill>
      <patternFill patternType="solid">
        <fgColor rgb="FFFFF4D1"/>
        <bgColor indexed="64"/>
      </patternFill>
    </fill>
    <fill>
      <patternFill patternType="solid">
        <fgColor rgb="FFFF8B8B"/>
        <bgColor indexed="64"/>
      </patternFill>
    </fill>
    <fill>
      <patternFill patternType="solid">
        <fgColor rgb="FFFFD9D9"/>
        <bgColor indexed="64"/>
      </patternFill>
    </fill>
    <fill>
      <patternFill patternType="solid">
        <fgColor theme="4" tint="0.59999389629810485"/>
        <bgColor indexed="64"/>
      </patternFill>
    </fill>
    <fill>
      <patternFill patternType="solid">
        <fgColor rgb="FFFFB9B9"/>
        <bgColor indexed="64"/>
      </patternFill>
    </fill>
    <fill>
      <patternFill patternType="solid">
        <fgColor theme="4" tint="0.79998168889431442"/>
        <bgColor indexed="64"/>
      </patternFill>
    </fill>
    <fill>
      <patternFill patternType="solid">
        <fgColor rgb="FFC1A7D9"/>
        <bgColor indexed="64"/>
      </patternFill>
    </fill>
    <fill>
      <patternFill patternType="solid">
        <fgColor theme="4" tint="-0.249977111117893"/>
        <bgColor indexed="64"/>
      </patternFill>
    </fill>
    <fill>
      <patternFill patternType="solid">
        <fgColor theme="0" tint="-4.9989318521683403E-2"/>
        <bgColor rgb="FF000000"/>
      </patternFill>
    </fill>
    <fill>
      <patternFill patternType="solid">
        <fgColor theme="4"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rgb="FFA6C9EC"/>
        <bgColor rgb="FF000000"/>
      </patternFill>
    </fill>
    <fill>
      <patternFill patternType="solid">
        <fgColor rgb="FFB5E6A2"/>
        <bgColor rgb="FF000000"/>
      </patternFill>
    </fill>
    <fill>
      <patternFill patternType="solid">
        <fgColor rgb="FFDAE9F8"/>
        <bgColor rgb="FF000000"/>
      </patternFill>
    </fill>
    <fill>
      <patternFill patternType="solid">
        <fgColor rgb="FFDAF2D0"/>
        <bgColor rgb="FF000000"/>
      </patternFill>
    </fill>
    <fill>
      <patternFill patternType="solid">
        <fgColor theme="3" tint="0.89999084444715716"/>
        <bgColor indexed="64"/>
      </patternFill>
    </fill>
    <fill>
      <patternFill patternType="solid">
        <fgColor rgb="FF156082"/>
        <bgColor rgb="FF156082"/>
      </patternFill>
    </fill>
    <fill>
      <patternFill patternType="solid">
        <fgColor rgb="FFC0E6F5"/>
        <bgColor rgb="FFC0E6F5"/>
      </patternFill>
    </fill>
    <fill>
      <patternFill patternType="solid">
        <fgColor rgb="FFF7C7AC"/>
        <bgColor rgb="FF000000"/>
      </patternFill>
    </fill>
    <fill>
      <patternFill patternType="solid">
        <fgColor rgb="FFFAF4C8"/>
        <bgColor rgb="FF000000"/>
      </patternFill>
    </fill>
    <fill>
      <patternFill patternType="solid">
        <fgColor theme="3" tint="0.249977111117893"/>
        <bgColor indexed="64"/>
      </patternFill>
    </fill>
    <fill>
      <patternFill patternType="solid">
        <fgColor theme="3" tint="9.9978637043366805E-2"/>
        <bgColor indexed="64"/>
      </patternFill>
    </fill>
    <fill>
      <patternFill patternType="solid">
        <fgColor theme="3" tint="0.499984740745262"/>
        <bgColor indexed="64"/>
      </patternFill>
    </fill>
    <fill>
      <patternFill patternType="solid">
        <fgColor rgb="FFC9A6E4"/>
        <bgColor indexed="64"/>
      </patternFill>
    </fill>
    <fill>
      <patternFill patternType="solid">
        <fgColor rgb="FFE6DCF0"/>
        <bgColor indexed="64"/>
      </patternFill>
    </fill>
    <fill>
      <patternFill patternType="solid">
        <fgColor rgb="FFD1BFE3"/>
        <bgColor indexed="64"/>
      </patternFill>
    </fill>
  </fills>
  <borders count="57">
    <border>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rgb="FFADADAD"/>
      </left>
      <right style="thin">
        <color rgb="FFADADAD"/>
      </right>
      <top/>
      <bottom style="thin">
        <color rgb="FFADADAD"/>
      </bottom>
      <diagonal/>
    </border>
    <border>
      <left style="thin">
        <color rgb="FFADADAD"/>
      </left>
      <right/>
      <top/>
      <bottom style="thin">
        <color rgb="FFADADAD"/>
      </bottom>
      <diagonal/>
    </border>
    <border>
      <left style="thin">
        <color rgb="FFADADAD"/>
      </left>
      <right style="thin">
        <color rgb="FFADADAD"/>
      </right>
      <top style="thin">
        <color rgb="FFADADAD"/>
      </top>
      <bottom style="thin">
        <color rgb="FFADADAD"/>
      </bottom>
      <diagonal/>
    </border>
    <border>
      <left style="thin">
        <color rgb="FFADADAD"/>
      </left>
      <right/>
      <top style="thin">
        <color rgb="FFADADAD"/>
      </top>
      <bottom style="thin">
        <color rgb="FFADADAD"/>
      </bottom>
      <diagonal/>
    </border>
    <border>
      <left style="thin">
        <color rgb="FFADADAD"/>
      </left>
      <right style="thin">
        <color rgb="FFADADAD"/>
      </right>
      <top style="thin">
        <color rgb="FFADADAD"/>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rgb="FFADADAD"/>
      </right>
      <top style="thin">
        <color rgb="FFADADAD"/>
      </top>
      <bottom style="thin">
        <color rgb="FFADADAD"/>
      </bottom>
      <diagonal/>
    </border>
    <border>
      <left style="medium">
        <color rgb="FF000000"/>
      </left>
      <right/>
      <top/>
      <bottom style="medium">
        <color indexed="64"/>
      </bottom>
      <diagonal/>
    </border>
    <border>
      <left/>
      <right style="medium">
        <color rgb="FF000000"/>
      </right>
      <top/>
      <bottom style="medium">
        <color indexed="64"/>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right/>
      <top style="thin">
        <color rgb="FF44B3E1"/>
      </top>
      <bottom style="thin">
        <color rgb="FF44B3E1"/>
      </bottom>
      <diagonal/>
    </border>
  </borders>
  <cellStyleXfs count="2">
    <xf numFmtId="0" fontId="0" fillId="0" borderId="0"/>
    <xf numFmtId="0" fontId="40" fillId="0" borderId="0" applyNumberFormat="0" applyFill="0" applyBorder="0" applyAlignment="0" applyProtection="0"/>
  </cellStyleXfs>
  <cellXfs count="297">
    <xf numFmtId="0" fontId="0" fillId="0" borderId="0" xfId="0"/>
    <xf numFmtId="0" fontId="1" fillId="0" borderId="0" xfId="0" applyFont="1" applyAlignment="1">
      <alignment horizontal="left" vertical="center"/>
    </xf>
    <xf numFmtId="0" fontId="2" fillId="0" borderId="0" xfId="0" applyFont="1"/>
    <xf numFmtId="0" fontId="3" fillId="0" borderId="0" xfId="0" applyFont="1"/>
    <xf numFmtId="0" fontId="5" fillId="0" borderId="0" xfId="0" applyFont="1" applyAlignment="1">
      <alignment horizontal="center" vertical="center"/>
    </xf>
    <xf numFmtId="0" fontId="5" fillId="0" borderId="1" xfId="0" applyFont="1" applyBorder="1" applyAlignment="1">
      <alignment horizontal="center" vertical="center" wrapText="1"/>
    </xf>
    <xf numFmtId="0" fontId="6" fillId="0" borderId="0" xfId="0" applyFont="1" applyAlignment="1">
      <alignment vertical="center" wrapText="1"/>
    </xf>
    <xf numFmtId="0" fontId="6" fillId="0" borderId="1" xfId="0" applyFont="1" applyBorder="1" applyAlignment="1">
      <alignment horizontal="center" vertical="center" wrapText="1"/>
    </xf>
    <xf numFmtId="0" fontId="5" fillId="0" borderId="5" xfId="0" applyFont="1" applyBorder="1" applyAlignment="1">
      <alignment horizontal="center" vertical="center" wrapText="1"/>
    </xf>
    <xf numFmtId="0" fontId="6" fillId="0" borderId="5" xfId="0" applyFont="1" applyBorder="1" applyAlignment="1">
      <alignment horizontal="center" vertical="center" wrapText="1"/>
    </xf>
    <xf numFmtId="0" fontId="5" fillId="0" borderId="9" xfId="0" applyFont="1" applyBorder="1" applyAlignment="1">
      <alignment horizontal="center" vertical="center" wrapText="1"/>
    </xf>
    <xf numFmtId="0" fontId="6" fillId="0" borderId="9" xfId="0" applyFont="1" applyBorder="1" applyAlignment="1">
      <alignment horizontal="center" vertical="center" wrapText="1"/>
    </xf>
    <xf numFmtId="0" fontId="5" fillId="0" borderId="0" xfId="0" applyFont="1" applyAlignment="1">
      <alignment vertical="center" wrapText="1"/>
    </xf>
    <xf numFmtId="0" fontId="7" fillId="0" borderId="0" xfId="0" applyFont="1" applyAlignment="1">
      <alignment horizontal="center" vertical="center" wrapText="1"/>
    </xf>
    <xf numFmtId="0" fontId="8" fillId="0" borderId="0" xfId="0" applyFont="1" applyAlignment="1" applyProtection="1">
      <alignment horizontal="center"/>
      <protection locked="0"/>
    </xf>
    <xf numFmtId="0" fontId="5" fillId="4" borderId="17"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8" fillId="6" borderId="24" xfId="0" applyFont="1" applyFill="1" applyBorder="1" applyAlignment="1">
      <alignment horizontal="center" vertical="center" wrapText="1"/>
    </xf>
    <xf numFmtId="0" fontId="8" fillId="0" borderId="21" xfId="0" applyFont="1" applyBorder="1" applyAlignment="1" applyProtection="1">
      <alignment horizontal="center" vertical="center" wrapText="1"/>
      <protection locked="0"/>
    </xf>
    <xf numFmtId="0" fontId="8" fillId="0" borderId="24" xfId="0" applyFont="1" applyBorder="1" applyAlignment="1" applyProtection="1">
      <alignment horizontal="center" vertical="center" wrapText="1"/>
      <protection locked="0"/>
    </xf>
    <xf numFmtId="0" fontId="8" fillId="7" borderId="24" xfId="0" applyFont="1" applyFill="1" applyBorder="1" applyAlignment="1">
      <alignment horizontal="center" vertical="center" wrapText="1"/>
    </xf>
    <xf numFmtId="0" fontId="8" fillId="10" borderId="24" xfId="0" applyFont="1" applyFill="1" applyBorder="1" applyAlignment="1">
      <alignment horizontal="center" vertical="center" wrapText="1"/>
    </xf>
    <xf numFmtId="0" fontId="8" fillId="12" borderId="24" xfId="0" applyFont="1" applyFill="1" applyBorder="1" applyAlignment="1">
      <alignment horizontal="center" vertical="center" wrapText="1"/>
    </xf>
    <xf numFmtId="0" fontId="8" fillId="13" borderId="24" xfId="0" applyFont="1" applyFill="1" applyBorder="1" applyAlignment="1">
      <alignment horizontal="center" vertical="center" wrapText="1"/>
    </xf>
    <xf numFmtId="0" fontId="8" fillId="15" borderId="22" xfId="0" applyFont="1" applyFill="1" applyBorder="1" applyAlignment="1">
      <alignment horizontal="center" vertical="center" wrapText="1"/>
    </xf>
    <xf numFmtId="0" fontId="8" fillId="17" borderId="24" xfId="0" applyFont="1" applyFill="1" applyBorder="1" applyAlignment="1">
      <alignment horizontal="center" vertical="center" wrapText="1"/>
    </xf>
    <xf numFmtId="0" fontId="18" fillId="0" borderId="0" xfId="0" applyFont="1" applyAlignment="1">
      <alignment horizontal="center" vertical="center"/>
    </xf>
    <xf numFmtId="0" fontId="6" fillId="4" borderId="17" xfId="0" applyFont="1" applyFill="1" applyBorder="1" applyAlignment="1">
      <alignment horizontal="center" vertical="center" wrapText="1"/>
    </xf>
    <xf numFmtId="0" fontId="6" fillId="4" borderId="18" xfId="0" applyFont="1" applyFill="1" applyBorder="1" applyAlignment="1">
      <alignment horizontal="center" vertical="center" wrapText="1"/>
    </xf>
    <xf numFmtId="0" fontId="22" fillId="0" borderId="21" xfId="0"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164" fontId="3" fillId="0" borderId="0" xfId="0" applyNumberFormat="1" applyFont="1"/>
    <xf numFmtId="0" fontId="22" fillId="0" borderId="22" xfId="0" applyFont="1" applyBorder="1" applyAlignment="1" applyProtection="1">
      <alignment horizontal="center" vertical="center" wrapText="1"/>
      <protection locked="0"/>
    </xf>
    <xf numFmtId="0" fontId="12" fillId="0" borderId="32" xfId="0" applyFont="1" applyBorder="1" applyAlignment="1">
      <alignment horizontal="center" vertical="top" wrapText="1"/>
    </xf>
    <xf numFmtId="0" fontId="12" fillId="0" borderId="0" xfId="0" applyFont="1" applyAlignment="1">
      <alignment horizontal="center" vertical="top"/>
    </xf>
    <xf numFmtId="0" fontId="12" fillId="0" borderId="33" xfId="0" applyFont="1" applyBorder="1" applyAlignment="1">
      <alignment horizontal="center" vertical="top"/>
    </xf>
    <xf numFmtId="0" fontId="5" fillId="4" borderId="24" xfId="0" applyFont="1" applyFill="1" applyBorder="1" applyAlignment="1">
      <alignment horizontal="center" vertical="center" wrapText="1"/>
    </xf>
    <xf numFmtId="0" fontId="23" fillId="0" borderId="24" xfId="0" applyFont="1" applyBorder="1" applyAlignment="1">
      <alignment horizontal="center" vertical="center" wrapText="1"/>
    </xf>
    <xf numFmtId="0" fontId="7" fillId="3" borderId="24" xfId="0" applyFont="1" applyFill="1" applyBorder="1" applyAlignment="1">
      <alignment horizontal="center" vertical="center" wrapText="1"/>
    </xf>
    <xf numFmtId="0" fontId="7" fillId="0" borderId="14" xfId="0" applyFont="1" applyBorder="1" applyAlignment="1">
      <alignment vertical="center"/>
    </xf>
    <xf numFmtId="0" fontId="2" fillId="0" borderId="15" xfId="0" applyFont="1" applyBorder="1"/>
    <xf numFmtId="0" fontId="2" fillId="0" borderId="16" xfId="0" applyFont="1" applyBorder="1"/>
    <xf numFmtId="0" fontId="28" fillId="0" borderId="0" xfId="0" applyFont="1" applyAlignment="1">
      <alignment horizontal="left" vertical="center"/>
    </xf>
    <xf numFmtId="0" fontId="29" fillId="0" borderId="0" xfId="0" applyFont="1"/>
    <xf numFmtId="0" fontId="31" fillId="0" borderId="0" xfId="0" applyFont="1" applyAlignment="1">
      <alignment horizontal="center" vertical="center"/>
    </xf>
    <xf numFmtId="0" fontId="5" fillId="0" borderId="0" xfId="0" applyFont="1" applyAlignment="1">
      <alignment horizontal="center" vertical="center" wrapText="1"/>
    </xf>
    <xf numFmtId="0" fontId="2"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pplyProtection="1">
      <alignment horizontal="center" vertical="center"/>
      <protection locked="0"/>
    </xf>
    <xf numFmtId="0" fontId="0" fillId="7" borderId="0" xfId="0" applyFill="1"/>
    <xf numFmtId="0" fontId="0" fillId="23" borderId="0" xfId="0" applyFill="1"/>
    <xf numFmtId="0" fontId="0" fillId="24" borderId="0" xfId="0" applyFill="1"/>
    <xf numFmtId="0" fontId="0" fillId="24" borderId="0" xfId="0" applyFill="1" applyAlignment="1">
      <alignment wrapText="1"/>
    </xf>
    <xf numFmtId="0" fontId="32" fillId="0" borderId="38" xfId="0" applyFont="1" applyBorder="1" applyAlignment="1">
      <alignment wrapText="1"/>
    </xf>
    <xf numFmtId="0" fontId="32" fillId="0" borderId="0" xfId="0" applyFont="1" applyAlignment="1">
      <alignment wrapText="1"/>
    </xf>
    <xf numFmtId="0" fontId="33" fillId="25" borderId="39" xfId="0" applyFont="1" applyFill="1" applyBorder="1" applyAlignment="1">
      <alignment horizontal="center" vertical="center" wrapText="1"/>
    </xf>
    <xf numFmtId="0" fontId="33" fillId="26" borderId="39" xfId="0" applyFont="1" applyFill="1" applyBorder="1" applyAlignment="1">
      <alignment horizontal="center" vertical="center" wrapText="1"/>
    </xf>
    <xf numFmtId="0" fontId="33" fillId="26" borderId="40" xfId="0" applyFont="1" applyFill="1" applyBorder="1" applyAlignment="1">
      <alignment horizontal="center" vertical="center" wrapText="1"/>
    </xf>
    <xf numFmtId="0" fontId="0" fillId="0" borderId="0" xfId="0" applyAlignment="1">
      <alignment wrapText="1"/>
    </xf>
    <xf numFmtId="0" fontId="33" fillId="27" borderId="41" xfId="0" applyFont="1" applyFill="1" applyBorder="1" applyAlignment="1">
      <alignment horizontal="center" wrapText="1"/>
    </xf>
    <xf numFmtId="0" fontId="34" fillId="27" borderId="41" xfId="0" applyFont="1" applyFill="1" applyBorder="1" applyAlignment="1">
      <alignment wrapText="1"/>
    </xf>
    <xf numFmtId="0" fontId="34" fillId="27" borderId="41" xfId="0" applyFont="1" applyFill="1" applyBorder="1" applyAlignment="1">
      <alignment horizontal="center" wrapText="1"/>
    </xf>
    <xf numFmtId="0" fontId="33" fillId="28" borderId="41" xfId="0" applyFont="1" applyFill="1" applyBorder="1" applyAlignment="1">
      <alignment horizontal="center" wrapText="1"/>
    </xf>
    <xf numFmtId="0" fontId="34" fillId="28" borderId="41" xfId="0" applyFont="1" applyFill="1" applyBorder="1" applyAlignment="1">
      <alignment wrapText="1"/>
    </xf>
    <xf numFmtId="0" fontId="34" fillId="28" borderId="42" xfId="0" applyFont="1" applyFill="1" applyBorder="1" applyAlignment="1">
      <alignment wrapText="1"/>
    </xf>
    <xf numFmtId="0" fontId="33" fillId="27" borderId="41" xfId="0" applyFont="1" applyFill="1" applyBorder="1" applyAlignment="1">
      <alignment wrapText="1"/>
    </xf>
    <xf numFmtId="0" fontId="33" fillId="27" borderId="43" xfId="0" applyFont="1" applyFill="1" applyBorder="1" applyAlignment="1">
      <alignment horizontal="center" wrapText="1"/>
    </xf>
    <xf numFmtId="0" fontId="33" fillId="27" borderId="43" xfId="0" applyFont="1" applyFill="1" applyBorder="1" applyAlignment="1">
      <alignment wrapText="1"/>
    </xf>
    <xf numFmtId="0" fontId="34" fillId="27" borderId="43" xfId="0" applyFont="1" applyFill="1" applyBorder="1" applyAlignment="1">
      <alignment wrapText="1"/>
    </xf>
    <xf numFmtId="0" fontId="34" fillId="27" borderId="43" xfId="0" applyFont="1" applyFill="1" applyBorder="1" applyAlignment="1">
      <alignment horizontal="center" wrapText="1"/>
    </xf>
    <xf numFmtId="0" fontId="33" fillId="29" borderId="44" xfId="0" applyFont="1" applyFill="1" applyBorder="1" applyAlignment="1">
      <alignment horizontal="center" wrapText="1"/>
    </xf>
    <xf numFmtId="0" fontId="34" fillId="29" borderId="44" xfId="0" applyFont="1" applyFill="1" applyBorder="1" applyAlignment="1">
      <alignment wrapText="1"/>
    </xf>
    <xf numFmtId="0" fontId="35" fillId="29" borderId="44" xfId="0" applyFont="1" applyFill="1" applyBorder="1" applyAlignment="1">
      <alignment wrapText="1"/>
    </xf>
    <xf numFmtId="0" fontId="35" fillId="29" borderId="44" xfId="0" applyFont="1" applyFill="1" applyBorder="1" applyAlignment="1">
      <alignment horizontal="center" wrapText="1"/>
    </xf>
    <xf numFmtId="0" fontId="33" fillId="28" borderId="45" xfId="0" applyFont="1" applyFill="1" applyBorder="1" applyAlignment="1">
      <alignment horizontal="center" wrapText="1"/>
    </xf>
    <xf numFmtId="0" fontId="36" fillId="29" borderId="44" xfId="0" applyFont="1" applyFill="1" applyBorder="1" applyAlignment="1">
      <alignment wrapText="1"/>
    </xf>
    <xf numFmtId="0" fontId="37" fillId="29" borderId="44" xfId="0" applyFont="1" applyFill="1" applyBorder="1" applyAlignment="1">
      <alignment horizontal="center" wrapText="1"/>
    </xf>
    <xf numFmtId="0" fontId="44" fillId="7" borderId="24" xfId="0" applyFont="1" applyFill="1" applyBorder="1" applyAlignment="1">
      <alignment horizontal="center" vertical="center" wrapText="1"/>
    </xf>
    <xf numFmtId="0" fontId="39" fillId="9" borderId="24" xfId="0" applyFont="1" applyFill="1" applyBorder="1" applyAlignment="1">
      <alignment horizontal="center" vertical="center" wrapText="1"/>
    </xf>
    <xf numFmtId="0" fontId="43" fillId="9" borderId="24" xfId="0" applyFont="1" applyFill="1" applyBorder="1" applyAlignment="1">
      <alignment horizontal="center" vertical="center" wrapText="1"/>
    </xf>
    <xf numFmtId="0" fontId="44" fillId="10" borderId="24" xfId="0" applyFont="1" applyFill="1" applyBorder="1" applyAlignment="1">
      <alignment horizontal="center" vertical="center" wrapText="1"/>
    </xf>
    <xf numFmtId="0" fontId="44" fillId="12" borderId="24" xfId="0" applyFont="1" applyFill="1" applyBorder="1" applyAlignment="1">
      <alignment horizontal="center" vertical="center" wrapText="1"/>
    </xf>
    <xf numFmtId="0" fontId="44" fillId="13" borderId="24" xfId="0" applyFont="1" applyFill="1" applyBorder="1" applyAlignment="1">
      <alignment horizontal="center" vertical="center" wrapText="1"/>
    </xf>
    <xf numFmtId="0" fontId="38" fillId="12" borderId="24" xfId="0" applyFont="1" applyFill="1" applyBorder="1" applyAlignment="1">
      <alignment horizontal="center" vertical="center" wrapText="1"/>
    </xf>
    <xf numFmtId="0" fontId="44" fillId="15" borderId="22" xfId="0" applyFont="1" applyFill="1" applyBorder="1" applyAlignment="1">
      <alignment horizontal="center" vertical="center" wrapText="1"/>
    </xf>
    <xf numFmtId="0" fontId="44" fillId="17" borderId="24" xfId="0" applyFont="1" applyFill="1" applyBorder="1" applyAlignment="1">
      <alignment horizontal="center" vertical="center" wrapText="1"/>
    </xf>
    <xf numFmtId="0" fontId="14" fillId="39" borderId="24"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58" fillId="31" borderId="53" xfId="0" applyFont="1" applyFill="1" applyBorder="1" applyAlignment="1">
      <alignment wrapText="1"/>
    </xf>
    <xf numFmtId="0" fontId="58" fillId="0" borderId="53" xfId="0" applyFont="1" applyBorder="1" applyAlignment="1">
      <alignment wrapText="1"/>
    </xf>
    <xf numFmtId="0" fontId="59" fillId="0" borderId="53" xfId="0" applyFont="1" applyBorder="1" applyAlignment="1">
      <alignment wrapText="1"/>
    </xf>
    <xf numFmtId="0" fontId="60" fillId="31" borderId="53" xfId="0" applyFont="1" applyFill="1" applyBorder="1" applyAlignment="1">
      <alignment wrapText="1"/>
    </xf>
    <xf numFmtId="0" fontId="38" fillId="31" borderId="56" xfId="0" applyFont="1" applyFill="1" applyBorder="1" applyAlignment="1">
      <alignment vertical="center" wrapText="1"/>
    </xf>
    <xf numFmtId="0" fontId="38" fillId="0" borderId="56" xfId="0" applyFont="1" applyBorder="1" applyAlignment="1">
      <alignment vertical="center" wrapText="1"/>
    </xf>
    <xf numFmtId="0" fontId="38" fillId="32" borderId="56" xfId="0" applyFont="1" applyFill="1" applyBorder="1" applyAlignment="1">
      <alignment vertical="center"/>
    </xf>
    <xf numFmtId="0" fontId="38" fillId="28" borderId="56" xfId="0" applyFont="1" applyFill="1" applyBorder="1" applyAlignment="1">
      <alignment vertical="center"/>
    </xf>
    <xf numFmtId="0" fontId="38" fillId="33" borderId="56" xfId="0" applyFont="1" applyFill="1" applyBorder="1" applyAlignment="1">
      <alignment vertical="center"/>
    </xf>
    <xf numFmtId="0" fontId="38" fillId="32" borderId="53" xfId="0" applyFont="1" applyFill="1" applyBorder="1" applyAlignment="1">
      <alignment vertical="center"/>
    </xf>
    <xf numFmtId="0" fontId="38" fillId="0" borderId="53" xfId="0" applyFont="1" applyBorder="1" applyAlignment="1">
      <alignment vertical="center"/>
    </xf>
    <xf numFmtId="0" fontId="57" fillId="30" borderId="54" xfId="0" applyFont="1" applyFill="1" applyBorder="1" applyAlignment="1">
      <alignment wrapText="1"/>
    </xf>
    <xf numFmtId="0" fontId="58" fillId="0" borderId="55" xfId="0" applyFont="1" applyBorder="1" applyAlignment="1">
      <alignment wrapText="1"/>
    </xf>
    <xf numFmtId="0" fontId="52" fillId="0" borderId="0" xfId="0" applyFont="1" applyAlignment="1">
      <alignment horizontal="center"/>
    </xf>
    <xf numFmtId="0" fontId="26" fillId="3" borderId="48" xfId="0" applyFont="1" applyFill="1" applyBorder="1" applyAlignment="1">
      <alignment horizontal="center" vertical="center" wrapText="1"/>
    </xf>
    <xf numFmtId="0" fontId="26" fillId="3" borderId="15" xfId="0" applyFont="1" applyFill="1" applyBorder="1" applyAlignment="1">
      <alignment horizontal="center" vertical="center" wrapText="1"/>
    </xf>
    <xf numFmtId="0" fontId="26" fillId="3" borderId="49" xfId="0" applyFont="1" applyFill="1" applyBorder="1" applyAlignment="1">
      <alignment horizontal="center" vertical="center" wrapText="1"/>
    </xf>
    <xf numFmtId="0" fontId="41" fillId="3" borderId="46" xfId="1" applyFont="1" applyFill="1" applyBorder="1" applyAlignment="1">
      <alignment horizontal="left" vertical="center" wrapText="1"/>
    </xf>
    <xf numFmtId="0" fontId="41" fillId="3" borderId="13" xfId="1" applyFont="1" applyFill="1" applyBorder="1" applyAlignment="1">
      <alignment horizontal="left" vertical="center" wrapText="1"/>
    </xf>
    <xf numFmtId="0" fontId="41" fillId="3" borderId="47" xfId="1" applyFont="1" applyFill="1" applyBorder="1" applyAlignment="1">
      <alignment horizontal="left" vertical="center" wrapText="1"/>
    </xf>
    <xf numFmtId="0" fontId="18" fillId="0" borderId="32" xfId="0" applyFont="1" applyBorder="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18" fillId="0" borderId="33" xfId="0" applyFont="1" applyBorder="1" applyAlignment="1" applyProtection="1">
      <alignment horizontal="left" vertical="top" wrapText="1"/>
      <protection locked="0"/>
    </xf>
    <xf numFmtId="0" fontId="18" fillId="0" borderId="17" xfId="0" applyFont="1" applyBorder="1" applyAlignment="1" applyProtection="1">
      <alignment horizontal="left" vertical="top" wrapText="1"/>
      <protection locked="0"/>
    </xf>
    <xf numFmtId="0" fontId="18" fillId="0" borderId="13" xfId="0" applyFont="1" applyBorder="1" applyAlignment="1" applyProtection="1">
      <alignment horizontal="left" vertical="top" wrapText="1"/>
      <protection locked="0"/>
    </xf>
    <xf numFmtId="0" fontId="18" fillId="0" borderId="18" xfId="0" applyFont="1" applyBorder="1" applyAlignment="1" applyProtection="1">
      <alignment horizontal="left" vertical="top" wrapText="1"/>
      <protection locked="0"/>
    </xf>
    <xf numFmtId="0" fontId="23" fillId="3" borderId="19" xfId="0" applyFont="1" applyFill="1" applyBorder="1" applyAlignment="1">
      <alignment horizontal="center" vertical="center" wrapText="1"/>
    </xf>
    <xf numFmtId="0" fontId="23" fillId="3" borderId="21" xfId="0" applyFont="1" applyFill="1" applyBorder="1" applyAlignment="1">
      <alignment horizontal="center" vertical="center" wrapText="1"/>
    </xf>
    <xf numFmtId="0" fontId="23" fillId="3" borderId="20" xfId="0" applyFont="1" applyFill="1" applyBorder="1" applyAlignment="1">
      <alignment horizontal="center" vertical="center" wrapText="1"/>
    </xf>
    <xf numFmtId="0" fontId="24" fillId="22" borderId="24"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5" fillId="4" borderId="20" xfId="0" applyFont="1" applyFill="1" applyBorder="1" applyAlignment="1">
      <alignment horizontal="center" vertical="center" wrapText="1"/>
    </xf>
    <xf numFmtId="0" fontId="5" fillId="4" borderId="21" xfId="0" applyFont="1" applyFill="1" applyBorder="1" applyAlignment="1">
      <alignment horizontal="center" vertical="center" wrapText="1"/>
    </xf>
    <xf numFmtId="0" fontId="5" fillId="4" borderId="24" xfId="0" applyFont="1" applyFill="1" applyBorder="1" applyAlignment="1">
      <alignment horizontal="center" vertical="center" wrapText="1"/>
    </xf>
    <xf numFmtId="0" fontId="23" fillId="0" borderId="24" xfId="0" applyFont="1" applyBorder="1" applyAlignment="1" applyProtection="1">
      <alignment horizontal="center" vertical="center"/>
      <protection locked="0"/>
    </xf>
    <xf numFmtId="0" fontId="7" fillId="3" borderId="24" xfId="0" applyFont="1" applyFill="1" applyBorder="1" applyAlignment="1">
      <alignment horizontal="center" vertical="center" wrapText="1"/>
    </xf>
    <xf numFmtId="0" fontId="23" fillId="3" borderId="24" xfId="0" applyFont="1" applyFill="1" applyBorder="1" applyAlignment="1" applyProtection="1">
      <alignment horizontal="center" vertical="center"/>
      <protection locked="0"/>
    </xf>
    <xf numFmtId="0" fontId="20" fillId="21" borderId="27" xfId="0" applyFont="1" applyFill="1" applyBorder="1" applyAlignment="1">
      <alignment horizontal="center" vertical="center" wrapText="1"/>
    </xf>
    <xf numFmtId="0" fontId="20" fillId="21" borderId="28" xfId="0" applyFont="1" applyFill="1" applyBorder="1" applyAlignment="1">
      <alignment horizontal="center" vertical="center" wrapText="1"/>
    </xf>
    <xf numFmtId="0" fontId="21" fillId="0" borderId="20" xfId="0" applyFont="1" applyBorder="1" applyAlignment="1" applyProtection="1">
      <alignment horizontal="center" vertical="center" wrapText="1"/>
      <protection locked="0"/>
    </xf>
    <xf numFmtId="0" fontId="21" fillId="0" borderId="21" xfId="0" applyFont="1" applyBorder="1" applyAlignment="1" applyProtection="1">
      <alignment horizontal="center" vertical="center" wrapText="1"/>
      <protection locked="0"/>
    </xf>
    <xf numFmtId="0" fontId="20" fillId="21" borderId="34" xfId="0" applyFont="1" applyFill="1" applyBorder="1" applyAlignment="1">
      <alignment horizontal="center" vertical="center" wrapText="1"/>
    </xf>
    <xf numFmtId="0" fontId="20" fillId="21" borderId="35" xfId="0" applyFont="1" applyFill="1" applyBorder="1" applyAlignment="1">
      <alignment horizontal="center" vertical="center" wrapText="1"/>
    </xf>
    <xf numFmtId="0" fontId="20" fillId="21" borderId="36" xfId="0" applyFont="1" applyFill="1" applyBorder="1" applyAlignment="1">
      <alignment horizontal="center" vertical="center" wrapText="1"/>
    </xf>
    <xf numFmtId="0" fontId="20" fillId="21" borderId="37" xfId="0" applyFont="1" applyFill="1" applyBorder="1" applyAlignment="1">
      <alignment horizontal="center" vertical="center" wrapText="1"/>
    </xf>
    <xf numFmtId="0" fontId="23" fillId="36" borderId="24" xfId="0" applyFont="1" applyFill="1" applyBorder="1" applyAlignment="1">
      <alignment horizontal="center" vertical="center" wrapText="1"/>
    </xf>
    <xf numFmtId="0" fontId="23" fillId="0" borderId="24" xfId="0" applyFont="1" applyBorder="1" applyAlignment="1">
      <alignment horizontal="center" vertical="center" wrapText="1"/>
    </xf>
    <xf numFmtId="0" fontId="25" fillId="35" borderId="24" xfId="0" applyFont="1" applyFill="1" applyBorder="1" applyAlignment="1">
      <alignment horizontal="center" vertical="center" wrapText="1"/>
    </xf>
    <xf numFmtId="0" fontId="25" fillId="34" borderId="24" xfId="0" applyFont="1" applyFill="1" applyBorder="1" applyAlignment="1">
      <alignment horizontal="center" vertical="center" wrapText="1"/>
    </xf>
    <xf numFmtId="0" fontId="20" fillId="21" borderId="10" xfId="0" applyFont="1" applyFill="1" applyBorder="1" applyAlignment="1">
      <alignment horizontal="center" vertical="center" wrapText="1"/>
    </xf>
    <xf numFmtId="0" fontId="20" fillId="21" borderId="26" xfId="0" applyFont="1" applyFill="1" applyBorder="1" applyAlignment="1">
      <alignment horizontal="center" vertical="center" wrapText="1"/>
    </xf>
    <xf numFmtId="0" fontId="12" fillId="3" borderId="19" xfId="0" applyFont="1" applyFill="1" applyBorder="1" applyAlignment="1">
      <alignment horizontal="center" vertical="center" wrapText="1"/>
    </xf>
    <xf numFmtId="0" fontId="12" fillId="3" borderId="20" xfId="0" applyFont="1" applyFill="1" applyBorder="1" applyAlignment="1">
      <alignment horizontal="center" vertical="center"/>
    </xf>
    <xf numFmtId="0" fontId="12" fillId="3" borderId="21" xfId="0" applyFont="1" applyFill="1" applyBorder="1" applyAlignment="1">
      <alignment horizontal="center" vertical="center"/>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16" xfId="0" applyFont="1" applyFill="1" applyBorder="1" applyAlignment="1">
      <alignment horizontal="center" vertical="center" wrapText="1"/>
    </xf>
    <xf numFmtId="0" fontId="23" fillId="4" borderId="16" xfId="0" applyFont="1" applyFill="1" applyBorder="1" applyAlignment="1">
      <alignment horizontal="center" vertical="center" wrapText="1"/>
    </xf>
    <xf numFmtId="0" fontId="23" fillId="4" borderId="18" xfId="0" applyFont="1" applyFill="1" applyBorder="1" applyAlignment="1">
      <alignment horizontal="center" vertical="center" wrapText="1"/>
    </xf>
    <xf numFmtId="0" fontId="20" fillId="21" borderId="2" xfId="0" applyFont="1" applyFill="1" applyBorder="1" applyAlignment="1">
      <alignment horizontal="center" vertical="center" wrapText="1"/>
    </xf>
    <xf numFmtId="0" fontId="20" fillId="21" borderId="31" xfId="0" applyFont="1" applyFill="1" applyBorder="1" applyAlignment="1">
      <alignment horizontal="center" vertical="center" wrapText="1"/>
    </xf>
    <xf numFmtId="0" fontId="23" fillId="3" borderId="13" xfId="0" applyFont="1" applyFill="1" applyBorder="1" applyAlignment="1">
      <alignment horizontal="center" vertical="center" wrapText="1"/>
    </xf>
    <xf numFmtId="0" fontId="47" fillId="36" borderId="19" xfId="0" applyFont="1" applyFill="1" applyBorder="1" applyAlignment="1">
      <alignment horizontal="center" vertical="center" wrapText="1"/>
    </xf>
    <xf numFmtId="0" fontId="7" fillId="36" borderId="20" xfId="0" applyFont="1" applyFill="1" applyBorder="1" applyAlignment="1">
      <alignment horizontal="center" vertical="center" wrapText="1"/>
    </xf>
    <xf numFmtId="0" fontId="7" fillId="36" borderId="21" xfId="0" applyFont="1" applyFill="1" applyBorder="1" applyAlignment="1">
      <alignment horizontal="center" vertical="center" wrapText="1"/>
    </xf>
    <xf numFmtId="0" fontId="20" fillId="21" borderId="24" xfId="0" applyFont="1" applyFill="1" applyBorder="1" applyAlignment="1">
      <alignment horizontal="center" vertical="center" wrapText="1"/>
    </xf>
    <xf numFmtId="0" fontId="20" fillId="21" borderId="29" xfId="0" applyFont="1" applyFill="1" applyBorder="1" applyAlignment="1">
      <alignment horizontal="center" vertical="center" wrapText="1"/>
    </xf>
    <xf numFmtId="0" fontId="20" fillId="21" borderId="30" xfId="0" applyFont="1" applyFill="1" applyBorder="1" applyAlignment="1">
      <alignment horizontal="center" vertical="center" wrapText="1"/>
    </xf>
    <xf numFmtId="0" fontId="13" fillId="3" borderId="19"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21"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7" fillId="3" borderId="20" xfId="0" applyFont="1" applyFill="1" applyBorder="1" applyAlignment="1">
      <alignment horizontal="center" vertical="center" wrapText="1"/>
    </xf>
    <xf numFmtId="0" fontId="7" fillId="3" borderId="21" xfId="0" applyFont="1" applyFill="1" applyBorder="1" applyAlignment="1">
      <alignment horizontal="center" vertical="center" wrapText="1"/>
    </xf>
    <xf numFmtId="0" fontId="48" fillId="34" borderId="19" xfId="0" applyFont="1" applyFill="1" applyBorder="1" applyAlignment="1">
      <alignment horizontal="center" vertical="center" wrapText="1"/>
    </xf>
    <xf numFmtId="0" fontId="19" fillId="34" borderId="20" xfId="0" applyFont="1" applyFill="1" applyBorder="1" applyAlignment="1">
      <alignment horizontal="center" vertical="center" wrapText="1"/>
    </xf>
    <xf numFmtId="0" fontId="19" fillId="34" borderId="21" xfId="0" applyFont="1" applyFill="1" applyBorder="1" applyAlignment="1">
      <alignment horizontal="center" vertical="center" wrapText="1"/>
    </xf>
    <xf numFmtId="0" fontId="7" fillId="37" borderId="24" xfId="0" applyFont="1" applyFill="1" applyBorder="1" applyAlignment="1">
      <alignment horizontal="center" vertical="center" textRotation="90" wrapText="1"/>
    </xf>
    <xf numFmtId="0" fontId="8" fillId="39" borderId="22" xfId="0" applyFont="1" applyFill="1" applyBorder="1" applyAlignment="1">
      <alignment horizontal="center" vertical="center" wrapText="1"/>
    </xf>
    <xf numFmtId="0" fontId="8" fillId="39" borderId="23" xfId="0" applyFont="1" applyFill="1" applyBorder="1" applyAlignment="1">
      <alignment horizontal="center" vertical="center" wrapText="1"/>
    </xf>
    <xf numFmtId="0" fontId="8" fillId="0" borderId="19" xfId="0" applyFont="1" applyBorder="1" applyAlignment="1" applyProtection="1">
      <alignment horizontal="center" vertical="center" wrapText="1"/>
      <protection locked="0"/>
    </xf>
    <xf numFmtId="0" fontId="8" fillId="0" borderId="20" xfId="0" applyFont="1" applyBorder="1" applyAlignment="1" applyProtection="1">
      <alignment horizontal="center" vertical="center" wrapText="1"/>
      <protection locked="0"/>
    </xf>
    <xf numFmtId="0" fontId="8" fillId="0" borderId="21" xfId="0" applyFont="1" applyBorder="1" applyAlignment="1" applyProtection="1">
      <alignment horizontal="center" vertical="center" wrapText="1"/>
      <protection locked="0"/>
    </xf>
    <xf numFmtId="0" fontId="8" fillId="38" borderId="22" xfId="0" applyFont="1" applyFill="1" applyBorder="1" applyAlignment="1">
      <alignment horizontal="center" vertical="center" wrapText="1"/>
    </xf>
    <xf numFmtId="0" fontId="8" fillId="38" borderId="25" xfId="0" applyFont="1" applyFill="1" applyBorder="1" applyAlignment="1">
      <alignment horizontal="center" vertical="center" wrapText="1"/>
    </xf>
    <xf numFmtId="0" fontId="8" fillId="38" borderId="23" xfId="0" applyFont="1" applyFill="1" applyBorder="1" applyAlignment="1">
      <alignment horizontal="center" vertical="center" wrapText="1"/>
    </xf>
    <xf numFmtId="0" fontId="39" fillId="38" borderId="22" xfId="0" applyFont="1" applyFill="1" applyBorder="1" applyAlignment="1">
      <alignment horizontal="center" vertical="center" wrapText="1"/>
    </xf>
    <xf numFmtId="0" fontId="14" fillId="38" borderId="25" xfId="0" applyFont="1" applyFill="1" applyBorder="1" applyAlignment="1">
      <alignment horizontal="center" vertical="center" wrapText="1"/>
    </xf>
    <xf numFmtId="0" fontId="14" fillId="38" borderId="23" xfId="0" applyFont="1" applyFill="1" applyBorder="1" applyAlignment="1">
      <alignment horizontal="center" vertical="center" wrapText="1"/>
    </xf>
    <xf numFmtId="0" fontId="7" fillId="11" borderId="24" xfId="0" applyFont="1" applyFill="1" applyBorder="1" applyAlignment="1">
      <alignment horizontal="center" vertical="center" textRotation="90" wrapText="1"/>
    </xf>
    <xf numFmtId="0" fontId="7" fillId="14" borderId="22" xfId="0" applyFont="1" applyFill="1" applyBorder="1" applyAlignment="1">
      <alignment horizontal="center" vertical="center" textRotation="90" wrapText="1"/>
    </xf>
    <xf numFmtId="0" fontId="7" fillId="14" borderId="23" xfId="0" applyFont="1" applyFill="1" applyBorder="1" applyAlignment="1">
      <alignment horizontal="center" vertical="center" textRotation="90" wrapText="1"/>
    </xf>
    <xf numFmtId="0" fontId="7" fillId="8" borderId="22" xfId="0" applyFont="1" applyFill="1" applyBorder="1" applyAlignment="1">
      <alignment horizontal="center" vertical="center" textRotation="90" wrapText="1"/>
    </xf>
    <xf numFmtId="0" fontId="7" fillId="8" borderId="25" xfId="0" applyFont="1" applyFill="1" applyBorder="1" applyAlignment="1">
      <alignment horizontal="center" vertical="center" textRotation="90" wrapText="1"/>
    </xf>
    <xf numFmtId="0" fontId="7" fillId="8" borderId="23" xfId="0" applyFont="1" applyFill="1" applyBorder="1" applyAlignment="1">
      <alignment horizontal="center" vertical="center" textRotation="90" wrapText="1"/>
    </xf>
    <xf numFmtId="0" fontId="8" fillId="9" borderId="24" xfId="0" applyFont="1" applyFill="1" applyBorder="1" applyAlignment="1">
      <alignment horizontal="center" vertical="center" wrapText="1"/>
    </xf>
    <xf numFmtId="0" fontId="7" fillId="5" borderId="22" xfId="0" applyFont="1" applyFill="1" applyBorder="1" applyAlignment="1">
      <alignment horizontal="center" vertical="center" textRotation="90" wrapText="1"/>
    </xf>
    <xf numFmtId="0" fontId="7" fillId="5" borderId="25" xfId="0" applyFont="1" applyFill="1" applyBorder="1" applyAlignment="1">
      <alignment horizontal="center" vertical="center" textRotation="90" wrapText="1"/>
    </xf>
    <xf numFmtId="0" fontId="7" fillId="5" borderId="23" xfId="0" applyFont="1" applyFill="1" applyBorder="1" applyAlignment="1">
      <alignment horizontal="center" vertical="center" textRotation="90" wrapText="1"/>
    </xf>
    <xf numFmtId="0" fontId="8" fillId="7" borderId="22" xfId="0" applyFont="1" applyFill="1" applyBorder="1" applyAlignment="1">
      <alignment horizontal="center" vertical="center" wrapText="1"/>
    </xf>
    <xf numFmtId="0" fontId="8" fillId="7" borderId="23" xfId="0" applyFont="1" applyFill="1" applyBorder="1" applyAlignment="1">
      <alignment horizontal="center" vertical="center" wrapText="1"/>
    </xf>
    <xf numFmtId="0" fontId="1" fillId="0" borderId="0" xfId="0" applyFont="1" applyAlignment="1">
      <alignment horizontal="center" vertical="center"/>
    </xf>
    <xf numFmtId="0" fontId="4" fillId="0" borderId="0" xfId="0" applyFont="1" applyAlignment="1">
      <alignment horizontal="center" vertical="center"/>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13" fillId="4" borderId="22"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5" fillId="4" borderId="22"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0"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8" fillId="0" borderId="13" xfId="0" applyFont="1" applyBorder="1" applyAlignment="1">
      <alignment horizontal="center" vertical="center" wrapText="1"/>
    </xf>
    <xf numFmtId="0" fontId="9" fillId="35" borderId="14" xfId="0" applyFont="1" applyFill="1" applyBorder="1" applyAlignment="1">
      <alignment horizontal="center" vertical="center" wrapText="1"/>
    </xf>
    <xf numFmtId="0" fontId="9" fillId="35" borderId="15" xfId="0" applyFont="1" applyFill="1" applyBorder="1" applyAlignment="1">
      <alignment horizontal="center" vertical="center" wrapText="1"/>
    </xf>
    <xf numFmtId="0" fontId="9" fillId="35" borderId="16" xfId="0" applyFont="1" applyFill="1" applyBorder="1" applyAlignment="1">
      <alignment horizontal="center" vertical="center" wrapText="1"/>
    </xf>
    <xf numFmtId="0" fontId="10" fillId="35" borderId="17" xfId="0" applyFont="1" applyFill="1" applyBorder="1" applyAlignment="1">
      <alignment horizontal="center" vertical="center" wrapText="1"/>
    </xf>
    <xf numFmtId="0" fontId="11" fillId="35" borderId="13" xfId="0" applyFont="1" applyFill="1" applyBorder="1" applyAlignment="1">
      <alignment horizontal="center" vertical="center" wrapText="1"/>
    </xf>
    <xf numFmtId="0" fontId="11" fillId="35" borderId="18"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21" xfId="0" applyFont="1" applyFill="1" applyBorder="1" applyAlignment="1">
      <alignment horizontal="center" vertical="center" wrapText="1"/>
    </xf>
    <xf numFmtId="0" fontId="46" fillId="0" borderId="32" xfId="0" applyFont="1" applyBorder="1" applyAlignment="1" applyProtection="1">
      <alignment horizontal="left" vertical="top" wrapText="1"/>
      <protection locked="0"/>
    </xf>
    <xf numFmtId="0" fontId="25" fillId="34" borderId="19" xfId="0" applyFont="1" applyFill="1" applyBorder="1" applyAlignment="1">
      <alignment horizontal="center" vertical="center" wrapText="1"/>
    </xf>
    <xf numFmtId="0" fontId="25" fillId="34" borderId="20" xfId="0" applyFont="1" applyFill="1" applyBorder="1" applyAlignment="1">
      <alignment horizontal="center" vertical="center" wrapText="1"/>
    </xf>
    <xf numFmtId="0" fontId="25" fillId="34" borderId="21" xfId="0" applyFont="1" applyFill="1" applyBorder="1" applyAlignment="1">
      <alignment horizontal="center" vertical="center" wrapText="1"/>
    </xf>
    <xf numFmtId="0" fontId="23" fillId="36" borderId="19" xfId="0" applyFont="1" applyFill="1" applyBorder="1" applyAlignment="1">
      <alignment horizontal="center" vertical="center" wrapText="1"/>
    </xf>
    <xf numFmtId="0" fontId="23" fillId="36" borderId="20" xfId="0" applyFont="1" applyFill="1" applyBorder="1" applyAlignment="1">
      <alignment horizontal="center" vertical="center" wrapText="1"/>
    </xf>
    <xf numFmtId="0" fontId="23" fillId="36" borderId="21" xfId="0" applyFont="1" applyFill="1" applyBorder="1" applyAlignment="1">
      <alignment horizontal="center" vertical="center" wrapText="1"/>
    </xf>
    <xf numFmtId="0" fontId="24" fillId="16" borderId="24" xfId="0" applyFont="1" applyFill="1" applyBorder="1" applyAlignment="1">
      <alignment horizontal="center" vertical="center" wrapText="1"/>
    </xf>
    <xf numFmtId="0" fontId="25" fillId="35" borderId="19" xfId="0" applyFont="1" applyFill="1" applyBorder="1" applyAlignment="1">
      <alignment horizontal="center" vertical="center" wrapText="1"/>
    </xf>
    <xf numFmtId="0" fontId="25" fillId="35" borderId="20" xfId="0" applyFont="1" applyFill="1" applyBorder="1" applyAlignment="1">
      <alignment horizontal="center" vertical="center" wrapText="1"/>
    </xf>
    <xf numFmtId="0" fontId="25" fillId="35" borderId="21"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8" fillId="4" borderId="13"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22" fillId="3" borderId="19" xfId="0" applyFont="1" applyFill="1" applyBorder="1" applyAlignment="1" applyProtection="1">
      <alignment horizontal="center" vertical="center" wrapText="1"/>
      <protection locked="0"/>
    </xf>
    <xf numFmtId="0" fontId="22" fillId="3" borderId="21" xfId="0" applyFont="1" applyFill="1" applyBorder="1" applyAlignment="1" applyProtection="1">
      <alignment horizontal="center" vertical="center" wrapText="1"/>
      <protection locked="0"/>
    </xf>
    <xf numFmtId="0" fontId="22" fillId="0" borderId="20" xfId="0" applyFont="1" applyBorder="1" applyAlignment="1" applyProtection="1">
      <alignment horizontal="center" vertical="center" wrapText="1"/>
      <protection locked="0"/>
    </xf>
    <xf numFmtId="0" fontId="22" fillId="0" borderId="21" xfId="0" applyFont="1" applyBorder="1" applyAlignment="1" applyProtection="1">
      <alignment horizontal="center" vertical="center" wrapText="1"/>
      <protection locked="0"/>
    </xf>
    <xf numFmtId="0" fontId="7" fillId="19" borderId="22" xfId="0" applyFont="1" applyFill="1" applyBorder="1" applyAlignment="1">
      <alignment horizontal="center" vertical="center" textRotation="90" wrapText="1"/>
    </xf>
    <xf numFmtId="0" fontId="7" fillId="19" borderId="25" xfId="0" applyFont="1" applyFill="1" applyBorder="1" applyAlignment="1">
      <alignment horizontal="center" vertical="center" textRotation="90" wrapText="1"/>
    </xf>
    <xf numFmtId="0" fontId="7" fillId="19" borderId="23" xfId="0" applyFont="1" applyFill="1" applyBorder="1" applyAlignment="1">
      <alignment horizontal="center" vertical="center" textRotation="90" wrapText="1"/>
    </xf>
    <xf numFmtId="0" fontId="14" fillId="38" borderId="22" xfId="0" applyFont="1" applyFill="1" applyBorder="1" applyAlignment="1">
      <alignment horizontal="center" vertical="center" wrapText="1"/>
    </xf>
    <xf numFmtId="0" fontId="7" fillId="11" borderId="22" xfId="0" applyFont="1" applyFill="1" applyBorder="1" applyAlignment="1">
      <alignment horizontal="center" vertical="center" textRotation="90" wrapText="1"/>
    </xf>
    <xf numFmtId="0" fontId="7" fillId="11" borderId="25" xfId="0" applyFont="1" applyFill="1" applyBorder="1" applyAlignment="1">
      <alignment horizontal="center" vertical="center" textRotation="90" wrapText="1"/>
    </xf>
    <xf numFmtId="0" fontId="7" fillId="11" borderId="23" xfId="0" applyFont="1" applyFill="1" applyBorder="1" applyAlignment="1">
      <alignment horizontal="center" vertical="center" textRotation="90" wrapText="1"/>
    </xf>
    <xf numFmtId="0" fontId="8" fillId="9" borderId="22" xfId="0" applyFont="1" applyFill="1" applyBorder="1" applyAlignment="1">
      <alignment horizontal="center" vertical="center" wrapText="1"/>
    </xf>
    <xf numFmtId="0" fontId="8" fillId="9" borderId="23" xfId="0" applyFont="1" applyFill="1" applyBorder="1" applyAlignment="1">
      <alignment horizontal="center" vertical="center" wrapText="1"/>
    </xf>
    <xf numFmtId="0" fontId="56" fillId="0" borderId="0" xfId="0" applyFont="1" applyAlignment="1">
      <alignment horizontal="center" vertical="center" wrapText="1"/>
    </xf>
    <xf numFmtId="0" fontId="27" fillId="0" borderId="0" xfId="0" applyFont="1" applyAlignment="1">
      <alignment horizontal="center" vertical="center"/>
    </xf>
    <xf numFmtId="0" fontId="7" fillId="19" borderId="24" xfId="0" applyFont="1" applyFill="1" applyBorder="1" applyAlignment="1">
      <alignment horizontal="center" vertical="center" textRotation="90" wrapText="1"/>
    </xf>
    <xf numFmtId="0" fontId="54" fillId="0" borderId="0" xfId="0" applyFont="1" applyAlignment="1">
      <alignment horizontal="center" vertical="center" wrapText="1"/>
    </xf>
    <xf numFmtId="0" fontId="25" fillId="2" borderId="24" xfId="0" applyFont="1" applyFill="1" applyBorder="1" applyAlignment="1">
      <alignment horizontal="center" vertical="center" wrapText="1"/>
    </xf>
    <xf numFmtId="0" fontId="44" fillId="0" borderId="14" xfId="0" applyFont="1" applyBorder="1" applyAlignment="1" applyProtection="1">
      <alignment horizontal="center" vertical="center" wrapText="1"/>
      <protection locked="0"/>
    </xf>
    <xf numFmtId="0" fontId="8" fillId="0" borderId="16" xfId="0" applyFont="1" applyBorder="1" applyAlignment="1" applyProtection="1">
      <alignment horizontal="center" vertical="center" wrapText="1"/>
      <protection locked="0"/>
    </xf>
    <xf numFmtId="0" fontId="8" fillId="0" borderId="32" xfId="0" applyFont="1" applyBorder="1" applyAlignment="1" applyProtection="1">
      <alignment horizontal="center" vertical="center" wrapText="1"/>
      <protection locked="0"/>
    </xf>
    <xf numFmtId="0" fontId="8" fillId="0" borderId="33" xfId="0" applyFont="1" applyBorder="1" applyAlignment="1" applyProtection="1">
      <alignment horizontal="center" vertical="center" wrapText="1"/>
      <protection locked="0"/>
    </xf>
    <xf numFmtId="0" fontId="8" fillId="0" borderId="17" xfId="0" applyFont="1" applyBorder="1" applyAlignment="1" applyProtection="1">
      <alignment horizontal="center" vertical="center" wrapText="1"/>
      <protection locked="0"/>
    </xf>
    <xf numFmtId="0" fontId="8" fillId="0" borderId="18" xfId="0" applyFont="1" applyBorder="1" applyAlignment="1" applyProtection="1">
      <alignment horizontal="center" vertical="center" wrapText="1"/>
      <protection locked="0"/>
    </xf>
    <xf numFmtId="0" fontId="5" fillId="4" borderId="19" xfId="0" applyFont="1" applyFill="1" applyBorder="1" applyAlignment="1" applyProtection="1">
      <alignment horizontal="center" vertical="center" wrapText="1"/>
      <protection locked="0"/>
    </xf>
    <xf numFmtId="0" fontId="5" fillId="4" borderId="20" xfId="0" applyFont="1" applyFill="1" applyBorder="1" applyAlignment="1" applyProtection="1">
      <alignment horizontal="center" vertical="center" wrapText="1"/>
      <protection locked="0"/>
    </xf>
    <xf numFmtId="0" fontId="5" fillId="4" borderId="21" xfId="0" applyFont="1" applyFill="1" applyBorder="1" applyAlignment="1" applyProtection="1">
      <alignment horizontal="center" vertical="center" wrapText="1"/>
      <protection locked="0"/>
    </xf>
    <xf numFmtId="0" fontId="51" fillId="0" borderId="32" xfId="0" applyFont="1" applyBorder="1" applyAlignment="1" applyProtection="1">
      <alignment horizontal="left" vertical="center" wrapText="1"/>
      <protection locked="0"/>
    </xf>
    <xf numFmtId="0" fontId="18" fillId="0" borderId="0" xfId="0" applyFont="1" applyAlignment="1" applyProtection="1">
      <alignment horizontal="left" vertical="center" wrapText="1"/>
      <protection locked="0"/>
    </xf>
    <xf numFmtId="0" fontId="18" fillId="0" borderId="33" xfId="0" applyFont="1" applyBorder="1" applyAlignment="1" applyProtection="1">
      <alignment horizontal="left" vertical="center" wrapText="1"/>
      <protection locked="0"/>
    </xf>
    <xf numFmtId="0" fontId="18" fillId="0" borderId="32"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13"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42" fillId="3" borderId="48" xfId="0" applyFont="1" applyFill="1" applyBorder="1" applyAlignment="1">
      <alignment horizontal="center" vertical="center" wrapText="1"/>
    </xf>
    <xf numFmtId="0" fontId="24" fillId="18" borderId="24" xfId="0" applyFont="1" applyFill="1" applyBorder="1" applyAlignment="1">
      <alignment horizontal="center" vertical="center" wrapText="1"/>
    </xf>
    <xf numFmtId="0" fontId="48" fillId="20" borderId="19" xfId="0" applyFont="1" applyFill="1" applyBorder="1" applyAlignment="1">
      <alignment horizontal="center" vertical="center" wrapText="1"/>
    </xf>
    <xf numFmtId="0" fontId="19" fillId="20" borderId="20" xfId="0" applyFont="1" applyFill="1" applyBorder="1" applyAlignment="1">
      <alignment horizontal="center" vertical="center" wrapText="1"/>
    </xf>
    <xf numFmtId="0" fontId="19" fillId="20" borderId="21" xfId="0" applyFont="1" applyFill="1" applyBorder="1" applyAlignment="1">
      <alignment horizontal="center" vertical="center" wrapText="1"/>
    </xf>
    <xf numFmtId="0" fontId="8" fillId="3" borderId="19" xfId="0" applyFont="1" applyFill="1" applyBorder="1" applyAlignment="1" applyProtection="1">
      <alignment horizontal="center" vertical="center" wrapText="1"/>
      <protection locked="0"/>
    </xf>
    <xf numFmtId="0" fontId="8" fillId="3" borderId="21" xfId="0" applyFont="1" applyFill="1" applyBorder="1" applyAlignment="1" applyProtection="1">
      <alignment horizontal="center" vertical="center" wrapText="1"/>
      <protection locked="0"/>
    </xf>
    <xf numFmtId="0" fontId="28" fillId="0" borderId="0" xfId="0" applyFont="1" applyAlignment="1">
      <alignment horizontal="center" vertical="center"/>
    </xf>
    <xf numFmtId="0" fontId="30" fillId="0" borderId="0" xfId="0" applyFont="1" applyAlignment="1">
      <alignment horizontal="center" vertical="center"/>
    </xf>
    <xf numFmtId="0" fontId="7" fillId="3" borderId="22" xfId="0" applyFont="1" applyFill="1" applyBorder="1" applyAlignment="1">
      <alignment horizontal="center" vertical="center" wrapText="1"/>
    </xf>
    <xf numFmtId="0" fontId="23" fillId="3" borderId="22" xfId="0" applyFont="1" applyFill="1" applyBorder="1" applyAlignment="1" applyProtection="1">
      <alignment horizontal="center" vertical="center"/>
      <protection locked="0"/>
    </xf>
    <xf numFmtId="0" fontId="15" fillId="0" borderId="20" xfId="0" applyFont="1" applyBorder="1" applyAlignment="1" applyProtection="1">
      <alignment horizontal="center" vertical="center" wrapText="1"/>
      <protection locked="0"/>
    </xf>
    <xf numFmtId="0" fontId="15" fillId="0" borderId="21" xfId="0" applyFont="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32" xfId="0" applyFont="1" applyFill="1" applyBorder="1" applyAlignment="1" applyProtection="1">
      <alignment horizontal="center" vertical="center" wrapText="1"/>
      <protection locked="0"/>
    </xf>
    <xf numFmtId="0" fontId="8" fillId="3" borderId="33"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42" fillId="3" borderId="50" xfId="0" applyFont="1" applyFill="1" applyBorder="1" applyAlignment="1">
      <alignment horizontal="center" vertical="center" wrapText="1"/>
    </xf>
    <xf numFmtId="0" fontId="26" fillId="3" borderId="51" xfId="0" applyFont="1" applyFill="1" applyBorder="1" applyAlignment="1">
      <alignment horizontal="center" vertical="center" wrapText="1"/>
    </xf>
    <xf numFmtId="0" fontId="26" fillId="3" borderId="52" xfId="0" applyFont="1" applyFill="1" applyBorder="1" applyAlignment="1">
      <alignment horizontal="center" vertical="center" wrapText="1"/>
    </xf>
  </cellXfs>
  <cellStyles count="2">
    <cellStyle name="Hyperlink" xfId="1" builtinId="8"/>
    <cellStyle name="Normal" xfId="0" builtinId="0"/>
  </cellStyles>
  <dxfs count="106">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ont>
        <b val="0"/>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general" vertical="bottom" textRotation="0" wrapText="1" indent="0" justifyLastLine="0" shrinkToFit="0" readingOrder="0"/>
      <border diagonalUp="0" diagonalDown="0" outline="0">
        <left style="thin">
          <color rgb="FFADADAD"/>
        </left>
        <right/>
        <top style="thin">
          <color rgb="FFADADAD"/>
        </top>
        <bottom style="thin">
          <color rgb="FFADADAD"/>
        </bottom>
      </border>
    </dxf>
    <dxf>
      <font>
        <b val="0"/>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general" vertical="bottom" textRotation="0" wrapText="1" indent="0" justifyLastLine="0" shrinkToFit="0" readingOrder="0"/>
      <border diagonalUp="0" diagonalDown="0" outline="0">
        <left style="thin">
          <color rgb="FFADADAD"/>
        </left>
        <right style="thin">
          <color rgb="FFADADAD"/>
        </right>
        <top style="thin">
          <color rgb="FFADADAD"/>
        </top>
        <bottom style="thin">
          <color rgb="FFADADAD"/>
        </bottom>
      </border>
    </dxf>
    <dxf>
      <font>
        <b/>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center" vertical="bottom" textRotation="0" wrapText="1" indent="0" justifyLastLine="0" shrinkToFit="0" readingOrder="0"/>
      <border diagonalUp="0" diagonalDown="0" outline="0">
        <left style="thin">
          <color rgb="FFADADAD"/>
        </left>
        <right style="thin">
          <color rgb="FFADADAD"/>
        </right>
        <top style="thin">
          <color rgb="FFADADAD"/>
        </top>
        <bottom style="thin">
          <color rgb="FFADADAD"/>
        </bottom>
      </border>
    </dxf>
    <dxf>
      <font>
        <b val="0"/>
        <i val="0"/>
        <strike val="0"/>
        <condense val="0"/>
        <extend val="0"/>
        <outline val="0"/>
        <shadow val="0"/>
        <u val="none"/>
        <vertAlign val="baseline"/>
        <sz val="11"/>
        <color rgb="FF000000"/>
        <name val="Aptos Narrow"/>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1"/>
        <color rgb="FF000000"/>
        <name val="Aptos Narrow"/>
        <family val="2"/>
        <scheme val="minor"/>
      </font>
      <alignment textRotation="0" wrapText="1" indent="0" justifyLastLine="0" shrinkToFit="0" readingOrder="0"/>
    </dxf>
    <dxf>
      <font>
        <b val="0"/>
        <i val="0"/>
        <strike val="0"/>
        <condense val="0"/>
        <extend val="0"/>
        <outline val="0"/>
        <shadow val="0"/>
        <u val="none"/>
        <vertAlign val="baseline"/>
        <sz val="11"/>
        <color rgb="FF000000"/>
        <name val="Aptos Narrow"/>
        <family val="2"/>
        <scheme val="minor"/>
      </font>
      <alignment horizontal="general" vertical="bottom" textRotation="0" wrapText="1" indent="0" justifyLastLine="0" shrinkToFit="0" readingOrder="0"/>
    </dxf>
    <dxf>
      <font>
        <b/>
        <i val="0"/>
        <strike val="0"/>
        <condense val="0"/>
        <extend val="0"/>
        <outline val="0"/>
        <shadow val="0"/>
        <u val="none"/>
        <vertAlign val="baseline"/>
        <sz val="11"/>
        <color rgb="FF000000"/>
        <name val="Aptos Narrow"/>
        <family val="2"/>
        <scheme val="minor"/>
      </font>
      <alignment horizontal="center" vertical="bottom" textRotation="0" wrapText="1" indent="0" justifyLastLine="0" shrinkToFit="0" readingOrder="0"/>
    </dxf>
    <dxf>
      <border outline="0">
        <bottom style="thin">
          <color rgb="FFADADAD"/>
        </bottom>
      </border>
    </dxf>
    <dxf>
      <border outline="0">
        <right style="thin">
          <color rgb="FFADADAD"/>
        </right>
        <top style="thin">
          <color rgb="FFADADAD"/>
        </top>
      </border>
    </dxf>
    <dxf>
      <alignment textRotation="0" wrapText="1" indent="0" justifyLastLine="0" shrinkToFit="0" readingOrder="0"/>
    </dxf>
    <dxf>
      <alignment textRotation="0" wrapText="1" indent="0" justifyLastLine="0" shrinkToFit="0" readingOrder="0"/>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border outline="0">
        <bottom style="thin">
          <color theme="4" tint="0.39997558519241921"/>
        </bottom>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dxf>
    <dxf>
      <font>
        <b/>
        <i val="0"/>
        <strike val="0"/>
        <condense val="0"/>
        <extend val="0"/>
        <outline val="0"/>
        <shadow val="0"/>
        <u val="none"/>
        <vertAlign val="baseline"/>
        <sz val="11"/>
        <color rgb="FFFFFFFF"/>
        <name val="Times New Roman"/>
        <family val="1"/>
        <scheme val="none"/>
      </font>
      <fill>
        <patternFill patternType="solid">
          <fgColor rgb="FF156082"/>
          <bgColor rgb="FF156082"/>
        </patternFill>
      </fill>
      <alignment horizontal="general" vertical="bottom" textRotation="0" wrapText="1" indent="0" justifyLastLine="0" shrinkToFit="0" readingOrder="0"/>
    </dxf>
  </dxfs>
  <tableStyles count="0" defaultTableStyle="TableStyleMedium2" defaultPivotStyle="PivotStyleLight16"/>
  <colors>
    <mruColors>
      <color rgb="FFFFFF99"/>
      <color rgb="FFFFDB69"/>
      <color rgb="FFD1BFE3"/>
      <color rgb="FFE6DCF0"/>
      <color rgb="FFC9A6E4"/>
      <color rgb="FFDCAEF8"/>
      <color rgb="FFE1D4EC"/>
      <color rgb="FFF3EEF8"/>
      <color rgb="FFF19B6B"/>
      <color rgb="FFF7C7A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B4A1622-B2FE-4F30-AA7A-62D28DD3CB6B}" name="Table422" displayName="Table422" ref="A1:F1047" totalsRowShown="0" headerRowDxfId="105" dataDxfId="104" headerRowBorderDxfId="102" tableBorderDxfId="103">
  <autoFilter ref="A1:F1047" xr:uid="{0B4A1622-B2FE-4F30-AA7A-62D28DD3CB6B}"/>
  <tableColumns count="6">
    <tableColumn id="1" xr3:uid="{7960AB55-9C0E-4096-9CBB-AF2B2F37B93E}" name="Choose a Course" dataDxfId="101"/>
    <tableColumn id="2" xr3:uid="{50F6E968-D9E2-4B26-8D7C-375FEC926FFB}" name="Credits" dataDxfId="100"/>
    <tableColumn id="3" xr3:uid="{CA561236-4D53-4035-BE44-968F842F9E8D}" name="Requirement Area" dataDxfId="99"/>
    <tableColumn id="4" xr3:uid="{A2B15EBA-2419-4F74-B85D-2AA91368C3D1}" name="Degree/ Certificate Program Reference" dataDxfId="98"/>
    <tableColumn id="5" xr3:uid="{08E5683A-C2DF-43BC-8BB6-19F089169ACC}" name="Choose" dataDxfId="97"/>
    <tableColumn id="6" xr3:uid="{AFA4C338-4733-4D91-8BA6-45FF1B31C1FB}" name="Grade" dataDxfId="9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CDFBCF-B0CD-4E02-9B71-E14D3060F92A}" name="Abbreviation" displayName="Abbreviation" ref="A1:G27" totalsRowShown="0" headerRowDxfId="95" dataDxfId="94" headerRowBorderDxfId="92" tableBorderDxfId="93">
  <autoFilter ref="A1:G27" xr:uid="{C033CF8F-FFD5-477C-9DC1-9053C558AC8C}"/>
  <tableColumns count="7">
    <tableColumn id="1" xr3:uid="{C77B6E39-6050-4266-92AF-39DEA1677DF5}" name="Abbreviation" dataDxfId="91"/>
    <tableColumn id="2" xr3:uid="{1A6FE8E5-D4E2-4769-A3BA-97BE468324DB}" name="Requirement" dataDxfId="90"/>
    <tableColumn id="3" xr3:uid="{1796E020-755F-4742-98C1-E05AEF4A5F0F}" name="Categories" dataDxfId="89"/>
    <tableColumn id="4" xr3:uid="{6B88CFEC-2C63-4541-9E1E-57738D770C91}" name="Sub- category" dataDxfId="88"/>
    <tableColumn id="6" xr3:uid="{7B9A2ACA-C540-4D85-B33A-8DB15278272F}" name="Abbreviation2" dataDxfId="87"/>
    <tableColumn id="7" xr3:uid="{E6E75507-3C93-43D3-AFF7-BF5170435017}" name="Major" dataDxfId="86"/>
    <tableColumn id="8" xr3:uid="{9F776D49-901E-4714-9CEB-EE2395248E97}" name="Emphasis" dataDxfId="8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hyperlink" Target="https://www.thenicc.edu/academics/Catalog-Archives.php"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thenicc.edu/academics/Catalog-Archives.php"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thenicc.edu/academics/Catalog-Archives.php"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thenicc.edu/academics/Catalog-Archives.php"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thenicc.edu/academics/Catalog-Archives.ph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F819D-1DC9-4B81-A917-7FC3F9F1798B}">
  <dimension ref="A1:G1049"/>
  <sheetViews>
    <sheetView zoomScale="118" zoomScaleNormal="118" workbookViewId="0">
      <pane xSplit="4" ySplit="1" topLeftCell="E2" activePane="bottomRight" state="frozen"/>
      <selection pane="bottomRight" activeCell="A616" sqref="A616"/>
      <selection pane="bottomLeft" activeCell="B7" sqref="B7:D7"/>
      <selection pane="topRight" activeCell="B7" sqref="B7:D7"/>
    </sheetView>
  </sheetViews>
  <sheetFormatPr defaultRowHeight="15" customHeight="1"/>
  <cols>
    <col min="1" max="1" width="39.85546875" style="53" customWidth="1"/>
    <col min="2" max="2" width="7.7109375" style="53" customWidth="1"/>
    <col min="3" max="3" width="17.28515625" style="53" customWidth="1"/>
    <col min="4" max="4" width="36.28515625" style="53" customWidth="1"/>
    <col min="5" max="5" width="11.28515625" style="54" customWidth="1"/>
    <col min="6" max="6" width="14.85546875" style="54" bestFit="1" customWidth="1"/>
  </cols>
  <sheetData>
    <row r="1" spans="1:6" ht="28.5">
      <c r="A1" s="99" t="s">
        <v>0</v>
      </c>
      <c r="B1" s="99" t="s">
        <v>1</v>
      </c>
      <c r="C1" s="99" t="s">
        <v>2</v>
      </c>
      <c r="D1" s="99" t="s">
        <v>3</v>
      </c>
      <c r="E1" s="99" t="s">
        <v>4</v>
      </c>
      <c r="F1" s="99" t="s">
        <v>5</v>
      </c>
    </row>
    <row r="2" spans="1:6" ht="45.75">
      <c r="A2" s="88" t="s">
        <v>6</v>
      </c>
      <c r="B2" s="88">
        <v>3</v>
      </c>
      <c r="C2" s="88" t="s">
        <v>7</v>
      </c>
      <c r="D2" s="88" t="s">
        <v>8</v>
      </c>
      <c r="E2" s="88" t="s">
        <v>9</v>
      </c>
      <c r="F2" s="92" t="s">
        <v>10</v>
      </c>
    </row>
    <row r="3" spans="1:6" ht="30">
      <c r="A3" s="89" t="s">
        <v>6</v>
      </c>
      <c r="B3" s="89">
        <v>3</v>
      </c>
      <c r="C3" s="89" t="s">
        <v>11</v>
      </c>
      <c r="D3" s="89" t="s">
        <v>12</v>
      </c>
      <c r="E3" s="89" t="s">
        <v>13</v>
      </c>
      <c r="F3" s="93" t="s">
        <v>14</v>
      </c>
    </row>
    <row r="4" spans="1:6" ht="30">
      <c r="A4" s="88" t="s">
        <v>6</v>
      </c>
      <c r="B4" s="88">
        <v>3</v>
      </c>
      <c r="C4" s="88" t="s">
        <v>15</v>
      </c>
      <c r="D4" s="88" t="s">
        <v>16</v>
      </c>
      <c r="E4" s="88" t="s">
        <v>17</v>
      </c>
      <c r="F4" s="92" t="s">
        <v>18</v>
      </c>
    </row>
    <row r="5" spans="1:6" ht="30">
      <c r="A5" s="89" t="s">
        <v>6</v>
      </c>
      <c r="B5" s="89">
        <v>3</v>
      </c>
      <c r="C5" s="89" t="s">
        <v>19</v>
      </c>
      <c r="D5" s="89" t="s">
        <v>20</v>
      </c>
      <c r="E5" s="89"/>
      <c r="F5" s="93" t="s">
        <v>21</v>
      </c>
    </row>
    <row r="6" spans="1:6" ht="30">
      <c r="A6" s="88" t="s">
        <v>6</v>
      </c>
      <c r="B6" s="88">
        <v>3</v>
      </c>
      <c r="C6" s="88" t="s">
        <v>22</v>
      </c>
      <c r="D6" s="88" t="s">
        <v>23</v>
      </c>
      <c r="E6" s="88"/>
      <c r="F6" s="92" t="s">
        <v>24</v>
      </c>
    </row>
    <row r="7" spans="1:6" ht="45.75">
      <c r="A7" s="89" t="s">
        <v>25</v>
      </c>
      <c r="B7" s="89">
        <v>3</v>
      </c>
      <c r="C7" s="89" t="s">
        <v>7</v>
      </c>
      <c r="D7" s="89" t="s">
        <v>26</v>
      </c>
      <c r="E7" s="89"/>
      <c r="F7" s="93" t="s">
        <v>27</v>
      </c>
    </row>
    <row r="8" spans="1:6" ht="30">
      <c r="A8" s="88" t="s">
        <v>25</v>
      </c>
      <c r="B8" s="88">
        <v>3</v>
      </c>
      <c r="C8" s="88" t="s">
        <v>11</v>
      </c>
      <c r="D8" s="88" t="s">
        <v>28</v>
      </c>
      <c r="E8" s="88"/>
      <c r="F8" s="92" t="s">
        <v>29</v>
      </c>
    </row>
    <row r="9" spans="1:6" ht="30">
      <c r="A9" s="89" t="s">
        <v>25</v>
      </c>
      <c r="B9" s="89">
        <v>3</v>
      </c>
      <c r="C9" s="89" t="s">
        <v>15</v>
      </c>
      <c r="D9" s="89" t="s">
        <v>16</v>
      </c>
      <c r="E9" s="89"/>
      <c r="F9" s="93" t="s">
        <v>30</v>
      </c>
    </row>
    <row r="10" spans="1:6" ht="45.75">
      <c r="A10" s="88" t="s">
        <v>31</v>
      </c>
      <c r="B10" s="88">
        <v>1</v>
      </c>
      <c r="C10" s="88" t="s">
        <v>7</v>
      </c>
      <c r="D10" s="88" t="s">
        <v>32</v>
      </c>
      <c r="E10" s="88"/>
      <c r="F10" s="92" t="s">
        <v>33</v>
      </c>
    </row>
    <row r="11" spans="1:6" ht="45.75">
      <c r="A11" s="89" t="s">
        <v>34</v>
      </c>
      <c r="B11" s="89">
        <v>2</v>
      </c>
      <c r="C11" s="89" t="s">
        <v>7</v>
      </c>
      <c r="D11" s="89" t="s">
        <v>35</v>
      </c>
      <c r="E11" s="89"/>
      <c r="F11" s="94" t="s">
        <v>36</v>
      </c>
    </row>
    <row r="12" spans="1:6" ht="45.75">
      <c r="A12" s="88" t="s">
        <v>37</v>
      </c>
      <c r="B12" s="88">
        <v>3</v>
      </c>
      <c r="C12" s="88" t="s">
        <v>7</v>
      </c>
      <c r="D12" s="88" t="s">
        <v>32</v>
      </c>
      <c r="E12" s="88"/>
      <c r="F12" s="95" t="s">
        <v>38</v>
      </c>
    </row>
    <row r="13" spans="1:6" ht="45.75">
      <c r="A13" s="89" t="s">
        <v>39</v>
      </c>
      <c r="B13" s="89">
        <v>1</v>
      </c>
      <c r="C13" s="89" t="s">
        <v>7</v>
      </c>
      <c r="D13" s="89" t="s">
        <v>32</v>
      </c>
      <c r="E13" s="89"/>
      <c r="F13" s="96" t="s">
        <v>40</v>
      </c>
    </row>
    <row r="14" spans="1:6" ht="45.75">
      <c r="A14" s="88" t="s">
        <v>41</v>
      </c>
      <c r="B14" s="88">
        <v>2</v>
      </c>
      <c r="C14" s="88" t="s">
        <v>7</v>
      </c>
      <c r="D14" s="88" t="s">
        <v>32</v>
      </c>
      <c r="E14" s="88"/>
      <c r="F14" s="92" t="s">
        <v>42</v>
      </c>
    </row>
    <row r="15" spans="1:6" ht="45.75">
      <c r="A15" s="89" t="s">
        <v>43</v>
      </c>
      <c r="B15" s="89">
        <v>3</v>
      </c>
      <c r="C15" s="89" t="s">
        <v>7</v>
      </c>
      <c r="D15" s="89" t="s">
        <v>32</v>
      </c>
      <c r="E15" s="89"/>
      <c r="F15" s="94" t="s">
        <v>44</v>
      </c>
    </row>
    <row r="16" spans="1:6" ht="45.75">
      <c r="A16" s="88" t="s">
        <v>45</v>
      </c>
      <c r="B16" s="88">
        <v>4</v>
      </c>
      <c r="C16" s="88" t="s">
        <v>7</v>
      </c>
      <c r="D16" s="88" t="s">
        <v>32</v>
      </c>
      <c r="E16" s="88"/>
      <c r="F16" s="92" t="s">
        <v>46</v>
      </c>
    </row>
    <row r="17" spans="1:6" ht="45.75">
      <c r="A17" s="89" t="s">
        <v>47</v>
      </c>
      <c r="B17" s="89">
        <v>1</v>
      </c>
      <c r="C17" s="89" t="s">
        <v>7</v>
      </c>
      <c r="D17" s="89" t="s">
        <v>48</v>
      </c>
      <c r="E17" s="89"/>
      <c r="F17" s="93" t="s">
        <v>49</v>
      </c>
    </row>
    <row r="18" spans="1:6">
      <c r="A18" s="88" t="s">
        <v>47</v>
      </c>
      <c r="B18" s="88">
        <v>1</v>
      </c>
      <c r="C18" s="88" t="s">
        <v>50</v>
      </c>
      <c r="D18" s="88" t="s">
        <v>51</v>
      </c>
      <c r="E18" s="88"/>
      <c r="F18" s="97" t="s">
        <v>52</v>
      </c>
    </row>
    <row r="19" spans="1:6">
      <c r="A19" s="89" t="s">
        <v>47</v>
      </c>
      <c r="B19" s="89">
        <v>1</v>
      </c>
      <c r="C19" s="89" t="s">
        <v>53</v>
      </c>
      <c r="D19" s="89" t="s">
        <v>51</v>
      </c>
      <c r="E19" s="89"/>
      <c r="F19" s="98"/>
    </row>
    <row r="20" spans="1:6" ht="45.75">
      <c r="A20" s="88" t="s">
        <v>47</v>
      </c>
      <c r="B20" s="88">
        <v>1</v>
      </c>
      <c r="C20" s="88" t="s">
        <v>54</v>
      </c>
      <c r="D20" s="88" t="s">
        <v>55</v>
      </c>
      <c r="E20" s="88"/>
      <c r="F20" s="88"/>
    </row>
    <row r="21" spans="1:6" s="49" customFormat="1" ht="45.75">
      <c r="A21" s="89" t="s">
        <v>56</v>
      </c>
      <c r="B21" s="89">
        <v>4</v>
      </c>
      <c r="C21" s="89" t="s">
        <v>57</v>
      </c>
      <c r="D21" s="89" t="s">
        <v>58</v>
      </c>
      <c r="E21" s="89"/>
      <c r="F21" s="89"/>
    </row>
    <row r="22" spans="1:6" s="49" customFormat="1" ht="45.75">
      <c r="A22" s="88" t="s">
        <v>59</v>
      </c>
      <c r="B22" s="88">
        <v>4</v>
      </c>
      <c r="C22" s="88" t="s">
        <v>7</v>
      </c>
      <c r="D22" s="88" t="s">
        <v>60</v>
      </c>
      <c r="E22" s="88"/>
      <c r="F22" s="88"/>
    </row>
    <row r="23" spans="1:6" s="50" customFormat="1" ht="45.75">
      <c r="A23" s="89" t="s">
        <v>61</v>
      </c>
      <c r="B23" s="89">
        <v>4</v>
      </c>
      <c r="C23" s="89" t="s">
        <v>57</v>
      </c>
      <c r="D23" s="89" t="s">
        <v>58</v>
      </c>
      <c r="E23" s="89"/>
      <c r="F23" s="89"/>
    </row>
    <row r="24" spans="1:6" s="50" customFormat="1" ht="45.75">
      <c r="A24" s="88" t="s">
        <v>61</v>
      </c>
      <c r="B24" s="88">
        <v>4</v>
      </c>
      <c r="C24" s="88" t="s">
        <v>7</v>
      </c>
      <c r="D24" s="88" t="s">
        <v>60</v>
      </c>
      <c r="E24" s="88"/>
      <c r="F24" s="88"/>
    </row>
    <row r="25" spans="1:6" s="50" customFormat="1" ht="45.75">
      <c r="A25" s="89" t="s">
        <v>62</v>
      </c>
      <c r="B25" s="89">
        <v>1</v>
      </c>
      <c r="C25" s="89" t="s">
        <v>54</v>
      </c>
      <c r="D25" s="89" t="s">
        <v>55</v>
      </c>
      <c r="E25" s="89"/>
      <c r="F25" s="89"/>
    </row>
    <row r="26" spans="1:6">
      <c r="A26" s="88" t="s">
        <v>62</v>
      </c>
      <c r="B26" s="88">
        <v>1</v>
      </c>
      <c r="C26" s="88" t="s">
        <v>50</v>
      </c>
      <c r="D26" s="88" t="s">
        <v>51</v>
      </c>
      <c r="E26" s="88"/>
      <c r="F26" s="88"/>
    </row>
    <row r="27" spans="1:6" ht="45.75">
      <c r="A27" s="89" t="s">
        <v>62</v>
      </c>
      <c r="B27" s="89">
        <v>1</v>
      </c>
      <c r="C27" s="89" t="s">
        <v>7</v>
      </c>
      <c r="D27" s="89" t="s">
        <v>48</v>
      </c>
      <c r="E27" s="89"/>
      <c r="F27" s="89"/>
    </row>
    <row r="28" spans="1:6" ht="45.75">
      <c r="A28" s="88" t="s">
        <v>63</v>
      </c>
      <c r="B28" s="88">
        <v>3</v>
      </c>
      <c r="C28" s="88" t="s">
        <v>7</v>
      </c>
      <c r="D28" s="88" t="s">
        <v>48</v>
      </c>
      <c r="E28" s="88"/>
      <c r="F28" s="88"/>
    </row>
    <row r="29" spans="1:6" ht="30">
      <c r="A29" s="89" t="s">
        <v>63</v>
      </c>
      <c r="B29" s="89">
        <v>3</v>
      </c>
      <c r="C29" s="89" t="s">
        <v>50</v>
      </c>
      <c r="D29" s="89" t="s">
        <v>51</v>
      </c>
      <c r="E29" s="89"/>
      <c r="F29" s="89"/>
    </row>
    <row r="30" spans="1:6" ht="45.75">
      <c r="A30" s="88" t="s">
        <v>63</v>
      </c>
      <c r="B30" s="88">
        <v>3</v>
      </c>
      <c r="C30" s="88" t="s">
        <v>54</v>
      </c>
      <c r="D30" s="88" t="s">
        <v>55</v>
      </c>
      <c r="E30" s="88"/>
      <c r="F30" s="88"/>
    </row>
    <row r="31" spans="1:6" ht="45.75">
      <c r="A31" s="89" t="s">
        <v>64</v>
      </c>
      <c r="B31" s="89">
        <v>1</v>
      </c>
      <c r="C31" s="89" t="s">
        <v>7</v>
      </c>
      <c r="D31" s="89" t="s">
        <v>65</v>
      </c>
      <c r="E31" s="89"/>
      <c r="F31" s="89"/>
    </row>
    <row r="32" spans="1:6">
      <c r="A32" s="88" t="s">
        <v>64</v>
      </c>
      <c r="B32" s="88">
        <v>2</v>
      </c>
      <c r="C32" s="88" t="s">
        <v>50</v>
      </c>
      <c r="D32" s="88" t="s">
        <v>51</v>
      </c>
      <c r="E32" s="88"/>
      <c r="F32" s="88"/>
    </row>
    <row r="33" spans="1:6" ht="45.75">
      <c r="A33" s="89" t="s">
        <v>66</v>
      </c>
      <c r="B33" s="89">
        <v>2</v>
      </c>
      <c r="C33" s="89" t="s">
        <v>7</v>
      </c>
      <c r="D33" s="89" t="s">
        <v>65</v>
      </c>
      <c r="E33" s="89"/>
      <c r="F33" s="89"/>
    </row>
    <row r="34" spans="1:6">
      <c r="A34" s="88" t="s">
        <v>66</v>
      </c>
      <c r="B34" s="88">
        <v>3</v>
      </c>
      <c r="C34" s="88" t="s">
        <v>50</v>
      </c>
      <c r="D34" s="88" t="s">
        <v>51</v>
      </c>
      <c r="E34" s="88"/>
      <c r="F34" s="88"/>
    </row>
    <row r="35" spans="1:6" ht="45.75">
      <c r="A35" s="89" t="s">
        <v>67</v>
      </c>
      <c r="B35" s="89">
        <v>3</v>
      </c>
      <c r="C35" s="89" t="s">
        <v>7</v>
      </c>
      <c r="D35" s="89" t="s">
        <v>65</v>
      </c>
      <c r="E35" s="89"/>
      <c r="F35" s="89"/>
    </row>
    <row r="36" spans="1:6">
      <c r="A36" s="88" t="s">
        <v>67</v>
      </c>
      <c r="B36" s="88">
        <v>4</v>
      </c>
      <c r="C36" s="88" t="s">
        <v>50</v>
      </c>
      <c r="D36" s="88" t="s">
        <v>51</v>
      </c>
      <c r="E36" s="88"/>
      <c r="F36" s="88"/>
    </row>
    <row r="37" spans="1:6" ht="45.75">
      <c r="A37" s="89" t="s">
        <v>68</v>
      </c>
      <c r="B37" s="89">
        <v>1</v>
      </c>
      <c r="C37" s="89" t="s">
        <v>7</v>
      </c>
      <c r="D37" s="89" t="s">
        <v>69</v>
      </c>
      <c r="E37" s="89"/>
      <c r="F37" s="89"/>
    </row>
    <row r="38" spans="1:6">
      <c r="A38" s="88" t="s">
        <v>68</v>
      </c>
      <c r="B38" s="88">
        <v>1</v>
      </c>
      <c r="C38" s="88" t="s">
        <v>70</v>
      </c>
      <c r="D38" s="88" t="s">
        <v>51</v>
      </c>
      <c r="E38" s="88"/>
      <c r="F38" s="88"/>
    </row>
    <row r="39" spans="1:6" ht="45.75">
      <c r="A39" s="89" t="s">
        <v>71</v>
      </c>
      <c r="B39" s="89">
        <v>2</v>
      </c>
      <c r="C39" s="89" t="s">
        <v>7</v>
      </c>
      <c r="D39" s="89" t="s">
        <v>65</v>
      </c>
      <c r="E39" s="89"/>
      <c r="F39" s="89"/>
    </row>
    <row r="40" spans="1:6">
      <c r="A40" s="88" t="s">
        <v>71</v>
      </c>
      <c r="B40" s="88">
        <v>2</v>
      </c>
      <c r="C40" s="88" t="s">
        <v>70</v>
      </c>
      <c r="D40" s="88" t="s">
        <v>51</v>
      </c>
      <c r="E40" s="88"/>
      <c r="F40" s="88"/>
    </row>
    <row r="41" spans="1:6" ht="45.75">
      <c r="A41" s="89" t="s">
        <v>72</v>
      </c>
      <c r="B41" s="89">
        <v>3</v>
      </c>
      <c r="C41" s="89" t="s">
        <v>7</v>
      </c>
      <c r="D41" s="89" t="s">
        <v>48</v>
      </c>
      <c r="E41" s="89"/>
      <c r="F41" s="89"/>
    </row>
    <row r="42" spans="1:6">
      <c r="A42" s="88" t="s">
        <v>72</v>
      </c>
      <c r="B42" s="88">
        <v>3</v>
      </c>
      <c r="C42" s="88" t="s">
        <v>70</v>
      </c>
      <c r="D42" s="88" t="s">
        <v>51</v>
      </c>
      <c r="E42" s="88"/>
      <c r="F42" s="88"/>
    </row>
    <row r="43" spans="1:6" ht="45.75">
      <c r="A43" s="89" t="s">
        <v>73</v>
      </c>
      <c r="B43" s="89">
        <v>4</v>
      </c>
      <c r="C43" s="89" t="s">
        <v>7</v>
      </c>
      <c r="D43" s="89" t="s">
        <v>65</v>
      </c>
      <c r="E43" s="89"/>
      <c r="F43" s="89"/>
    </row>
    <row r="44" spans="1:6" ht="45.75">
      <c r="A44" s="88" t="s">
        <v>74</v>
      </c>
      <c r="B44" s="88">
        <v>3</v>
      </c>
      <c r="C44" s="88" t="s">
        <v>7</v>
      </c>
      <c r="D44" s="88" t="s">
        <v>8</v>
      </c>
      <c r="E44" s="88"/>
      <c r="F44" s="88"/>
    </row>
    <row r="45" spans="1:6" ht="30">
      <c r="A45" s="89" t="s">
        <v>74</v>
      </c>
      <c r="B45" s="89">
        <v>3</v>
      </c>
      <c r="C45" s="89" t="s">
        <v>50</v>
      </c>
      <c r="D45" s="89" t="s">
        <v>51</v>
      </c>
      <c r="E45" s="89"/>
      <c r="F45" s="89"/>
    </row>
    <row r="46" spans="1:6" ht="45.75">
      <c r="A46" s="88" t="s">
        <v>74</v>
      </c>
      <c r="B46" s="88">
        <v>3</v>
      </c>
      <c r="C46" s="88" t="s">
        <v>75</v>
      </c>
      <c r="D46" s="88" t="s">
        <v>76</v>
      </c>
      <c r="E46" s="88"/>
      <c r="F46" s="88"/>
    </row>
    <row r="47" spans="1:6" ht="45.75">
      <c r="A47" s="89" t="s">
        <v>77</v>
      </c>
      <c r="B47" s="89">
        <v>3</v>
      </c>
      <c r="C47" s="89" t="s">
        <v>7</v>
      </c>
      <c r="D47" s="89" t="s">
        <v>8</v>
      </c>
      <c r="E47" s="89"/>
      <c r="F47" s="89"/>
    </row>
    <row r="48" spans="1:6" ht="30">
      <c r="A48" s="88" t="s">
        <v>77</v>
      </c>
      <c r="B48" s="88">
        <v>3</v>
      </c>
      <c r="C48" s="88" t="s">
        <v>50</v>
      </c>
      <c r="D48" s="88" t="s">
        <v>51</v>
      </c>
      <c r="E48" s="88"/>
      <c r="F48" s="88"/>
    </row>
    <row r="49" spans="1:6" ht="45.75">
      <c r="A49" s="89" t="s">
        <v>77</v>
      </c>
      <c r="B49" s="89">
        <v>3</v>
      </c>
      <c r="C49" s="89" t="s">
        <v>75</v>
      </c>
      <c r="D49" s="89" t="s">
        <v>76</v>
      </c>
      <c r="E49" s="89"/>
      <c r="F49" s="89"/>
    </row>
    <row r="50" spans="1:6" ht="45.75">
      <c r="A50" s="88" t="s">
        <v>78</v>
      </c>
      <c r="B50" s="88">
        <v>3</v>
      </c>
      <c r="C50" s="88" t="s">
        <v>7</v>
      </c>
      <c r="D50" s="88" t="s">
        <v>8</v>
      </c>
      <c r="E50" s="88"/>
      <c r="F50" s="88"/>
    </row>
    <row r="51" spans="1:6" ht="30">
      <c r="A51" s="89" t="s">
        <v>78</v>
      </c>
      <c r="B51" s="89">
        <v>3</v>
      </c>
      <c r="C51" s="89" t="s">
        <v>50</v>
      </c>
      <c r="D51" s="89" t="s">
        <v>51</v>
      </c>
      <c r="E51" s="89"/>
      <c r="F51" s="89"/>
    </row>
    <row r="52" spans="1:6" ht="45.75">
      <c r="A52" s="88" t="s">
        <v>78</v>
      </c>
      <c r="B52" s="88">
        <v>3</v>
      </c>
      <c r="C52" s="88" t="s">
        <v>75</v>
      </c>
      <c r="D52" s="88" t="s">
        <v>76</v>
      </c>
      <c r="E52" s="88"/>
      <c r="F52" s="88"/>
    </row>
    <row r="53" spans="1:6" ht="45.75">
      <c r="A53" s="89" t="s">
        <v>79</v>
      </c>
      <c r="B53" s="89">
        <v>3</v>
      </c>
      <c r="C53" s="89" t="s">
        <v>7</v>
      </c>
      <c r="D53" s="89" t="s">
        <v>8</v>
      </c>
      <c r="E53" s="89"/>
      <c r="F53" s="89"/>
    </row>
    <row r="54" spans="1:6">
      <c r="A54" s="88" t="s">
        <v>79</v>
      </c>
      <c r="B54" s="88">
        <v>3</v>
      </c>
      <c r="C54" s="88" t="s">
        <v>50</v>
      </c>
      <c r="D54" s="88" t="s">
        <v>51</v>
      </c>
      <c r="E54" s="88"/>
      <c r="F54" s="88"/>
    </row>
    <row r="55" spans="1:6" ht="45.75">
      <c r="A55" s="89" t="s">
        <v>79</v>
      </c>
      <c r="B55" s="89">
        <v>3</v>
      </c>
      <c r="C55" s="89" t="s">
        <v>75</v>
      </c>
      <c r="D55" s="89" t="s">
        <v>76</v>
      </c>
      <c r="E55" s="89"/>
      <c r="F55" s="89"/>
    </row>
    <row r="56" spans="1:6" ht="45.75">
      <c r="A56" s="88" t="s">
        <v>80</v>
      </c>
      <c r="B56" s="88">
        <v>1</v>
      </c>
      <c r="C56" s="88" t="s">
        <v>7</v>
      </c>
      <c r="D56" s="88" t="s">
        <v>8</v>
      </c>
      <c r="E56" s="88"/>
      <c r="F56" s="88"/>
    </row>
    <row r="57" spans="1:6" ht="45.75">
      <c r="A57" s="89" t="s">
        <v>81</v>
      </c>
      <c r="B57" s="89">
        <v>2</v>
      </c>
      <c r="C57" s="89" t="s">
        <v>7</v>
      </c>
      <c r="D57" s="89" t="s">
        <v>8</v>
      </c>
      <c r="E57" s="89"/>
      <c r="F57" s="89"/>
    </row>
    <row r="58" spans="1:6" ht="45.75">
      <c r="A58" s="88" t="s">
        <v>82</v>
      </c>
      <c r="B58" s="88">
        <v>3</v>
      </c>
      <c r="C58" s="88" t="s">
        <v>7</v>
      </c>
      <c r="D58" s="88" t="s">
        <v>8</v>
      </c>
      <c r="E58" s="88"/>
      <c r="F58" s="88"/>
    </row>
    <row r="59" spans="1:6">
      <c r="A59" s="89" t="s">
        <v>82</v>
      </c>
      <c r="B59" s="89">
        <v>3</v>
      </c>
      <c r="C59" s="89" t="s">
        <v>50</v>
      </c>
      <c r="D59" s="89" t="s">
        <v>51</v>
      </c>
      <c r="E59" s="89"/>
      <c r="F59" s="89"/>
    </row>
    <row r="60" spans="1:6" ht="45.75">
      <c r="A60" s="88" t="s">
        <v>82</v>
      </c>
      <c r="B60" s="88">
        <v>3</v>
      </c>
      <c r="C60" s="88" t="s">
        <v>75</v>
      </c>
      <c r="D60" s="88" t="s">
        <v>76</v>
      </c>
      <c r="E60" s="88"/>
      <c r="F60" s="88"/>
    </row>
    <row r="61" spans="1:6" ht="45.75">
      <c r="A61" s="89" t="s">
        <v>83</v>
      </c>
      <c r="B61" s="89">
        <v>1</v>
      </c>
      <c r="C61" s="89" t="s">
        <v>7</v>
      </c>
      <c r="D61" s="89" t="s">
        <v>8</v>
      </c>
      <c r="E61" s="89"/>
      <c r="F61" s="89"/>
    </row>
    <row r="62" spans="1:6" ht="45.75">
      <c r="A62" s="88" t="s">
        <v>84</v>
      </c>
      <c r="B62" s="88">
        <v>2</v>
      </c>
      <c r="C62" s="88" t="s">
        <v>7</v>
      </c>
      <c r="D62" s="88" t="s">
        <v>85</v>
      </c>
      <c r="E62" s="88"/>
      <c r="F62" s="88"/>
    </row>
    <row r="63" spans="1:6">
      <c r="A63" s="89" t="s">
        <v>86</v>
      </c>
      <c r="B63" s="89">
        <v>3</v>
      </c>
      <c r="C63" s="89" t="s">
        <v>50</v>
      </c>
      <c r="D63" s="89" t="s">
        <v>51</v>
      </c>
      <c r="E63" s="89"/>
      <c r="F63" s="89"/>
    </row>
    <row r="64" spans="1:6" ht="45.75">
      <c r="A64" s="88" t="s">
        <v>86</v>
      </c>
      <c r="B64" s="88">
        <v>3</v>
      </c>
      <c r="C64" s="88" t="s">
        <v>7</v>
      </c>
      <c r="D64" s="88" t="s">
        <v>8</v>
      </c>
      <c r="E64" s="88"/>
      <c r="F64" s="88"/>
    </row>
    <row r="65" spans="1:6" ht="45.75">
      <c r="A65" s="89" t="s">
        <v>86</v>
      </c>
      <c r="B65" s="89">
        <v>3</v>
      </c>
      <c r="C65" s="89" t="s">
        <v>75</v>
      </c>
      <c r="D65" s="89" t="s">
        <v>76</v>
      </c>
      <c r="E65" s="89"/>
      <c r="F65" s="89"/>
    </row>
    <row r="66" spans="1:6" ht="45.75">
      <c r="A66" s="88" t="s">
        <v>87</v>
      </c>
      <c r="B66" s="88">
        <v>1</v>
      </c>
      <c r="C66" s="88" t="s">
        <v>7</v>
      </c>
      <c r="D66" s="88" t="s">
        <v>8</v>
      </c>
      <c r="E66" s="88"/>
      <c r="F66" s="88"/>
    </row>
    <row r="67" spans="1:6" ht="45.75">
      <c r="A67" s="89" t="s">
        <v>88</v>
      </c>
      <c r="B67" s="89">
        <v>2</v>
      </c>
      <c r="C67" s="89" t="s">
        <v>7</v>
      </c>
      <c r="D67" s="89" t="s">
        <v>8</v>
      </c>
      <c r="E67" s="89"/>
      <c r="F67" s="89"/>
    </row>
    <row r="68" spans="1:6" ht="45.75">
      <c r="A68" s="88" t="s">
        <v>89</v>
      </c>
      <c r="B68" s="88">
        <v>3</v>
      </c>
      <c r="C68" s="88" t="s">
        <v>7</v>
      </c>
      <c r="D68" s="88" t="s">
        <v>8</v>
      </c>
      <c r="E68" s="88"/>
      <c r="F68" s="88"/>
    </row>
    <row r="69" spans="1:6">
      <c r="A69" s="89" t="s">
        <v>89</v>
      </c>
      <c r="B69" s="89">
        <v>3</v>
      </c>
      <c r="C69" s="89" t="s">
        <v>50</v>
      </c>
      <c r="D69" s="89" t="s">
        <v>51</v>
      </c>
      <c r="E69" s="89"/>
      <c r="F69" s="89"/>
    </row>
    <row r="70" spans="1:6" ht="45.75">
      <c r="A70" s="88" t="s">
        <v>89</v>
      </c>
      <c r="B70" s="88">
        <v>3</v>
      </c>
      <c r="C70" s="88" t="s">
        <v>75</v>
      </c>
      <c r="D70" s="88" t="s">
        <v>76</v>
      </c>
      <c r="E70" s="88"/>
      <c r="F70" s="88"/>
    </row>
    <row r="71" spans="1:6" ht="30">
      <c r="A71" s="89" t="s">
        <v>90</v>
      </c>
      <c r="B71" s="89">
        <v>1</v>
      </c>
      <c r="C71" s="89" t="s">
        <v>7</v>
      </c>
      <c r="D71" s="89" t="s">
        <v>91</v>
      </c>
      <c r="E71" s="89"/>
      <c r="F71" s="89"/>
    </row>
    <row r="72" spans="1:6" ht="30">
      <c r="A72" s="88" t="s">
        <v>92</v>
      </c>
      <c r="B72" s="88">
        <v>2</v>
      </c>
      <c r="C72" s="88" t="s">
        <v>7</v>
      </c>
      <c r="D72" s="88" t="s">
        <v>91</v>
      </c>
      <c r="E72" s="88"/>
      <c r="F72" s="88"/>
    </row>
    <row r="73" spans="1:6" ht="30">
      <c r="A73" s="89" t="s">
        <v>93</v>
      </c>
      <c r="B73" s="89">
        <v>3</v>
      </c>
      <c r="C73" s="89" t="s">
        <v>7</v>
      </c>
      <c r="D73" s="89" t="s">
        <v>91</v>
      </c>
      <c r="E73" s="89"/>
      <c r="F73" s="89"/>
    </row>
    <row r="74" spans="1:6">
      <c r="A74" s="88" t="s">
        <v>94</v>
      </c>
      <c r="B74" s="88">
        <v>1</v>
      </c>
      <c r="C74" s="88" t="s">
        <v>70</v>
      </c>
      <c r="D74" s="88" t="s">
        <v>51</v>
      </c>
      <c r="E74" s="88"/>
      <c r="F74" s="88"/>
    </row>
    <row r="75" spans="1:6">
      <c r="A75" s="89" t="s">
        <v>94</v>
      </c>
      <c r="B75" s="89">
        <v>1</v>
      </c>
      <c r="C75" s="89" t="s">
        <v>50</v>
      </c>
      <c r="D75" s="89" t="s">
        <v>51</v>
      </c>
      <c r="E75" s="89"/>
      <c r="F75" s="89"/>
    </row>
    <row r="76" spans="1:6" ht="30">
      <c r="A76" s="88" t="s">
        <v>94</v>
      </c>
      <c r="B76" s="88">
        <v>1</v>
      </c>
      <c r="C76" s="88" t="s">
        <v>7</v>
      </c>
      <c r="D76" s="88" t="s">
        <v>91</v>
      </c>
      <c r="E76" s="88"/>
      <c r="F76" s="88"/>
    </row>
    <row r="77" spans="1:6">
      <c r="A77" s="89" t="s">
        <v>95</v>
      </c>
      <c r="B77" s="89">
        <v>2</v>
      </c>
      <c r="C77" s="89" t="s">
        <v>70</v>
      </c>
      <c r="D77" s="89" t="s">
        <v>51</v>
      </c>
      <c r="E77" s="89"/>
      <c r="F77" s="89"/>
    </row>
    <row r="78" spans="1:6">
      <c r="A78" s="88" t="s">
        <v>95</v>
      </c>
      <c r="B78" s="88">
        <v>2</v>
      </c>
      <c r="C78" s="88" t="s">
        <v>50</v>
      </c>
      <c r="D78" s="88" t="s">
        <v>51</v>
      </c>
      <c r="E78" s="88"/>
      <c r="F78" s="88"/>
    </row>
    <row r="79" spans="1:6" ht="30">
      <c r="A79" s="89" t="s">
        <v>95</v>
      </c>
      <c r="B79" s="89">
        <v>2</v>
      </c>
      <c r="C79" s="89" t="s">
        <v>7</v>
      </c>
      <c r="D79" s="89" t="s">
        <v>91</v>
      </c>
      <c r="E79" s="89"/>
      <c r="F79" s="89"/>
    </row>
    <row r="80" spans="1:6">
      <c r="A80" s="88" t="s">
        <v>96</v>
      </c>
      <c r="B80" s="88">
        <v>3</v>
      </c>
      <c r="C80" s="88" t="s">
        <v>70</v>
      </c>
      <c r="D80" s="88" t="s">
        <v>51</v>
      </c>
      <c r="E80" s="88"/>
      <c r="F80" s="88"/>
    </row>
    <row r="81" spans="1:6">
      <c r="A81" s="89" t="s">
        <v>96</v>
      </c>
      <c r="B81" s="89">
        <v>3</v>
      </c>
      <c r="C81" s="89" t="s">
        <v>50</v>
      </c>
      <c r="D81" s="89" t="s">
        <v>51</v>
      </c>
      <c r="E81" s="89"/>
      <c r="F81" s="89"/>
    </row>
    <row r="82" spans="1:6" ht="30">
      <c r="A82" s="88" t="s">
        <v>96</v>
      </c>
      <c r="B82" s="88">
        <v>3</v>
      </c>
      <c r="C82" s="88" t="s">
        <v>7</v>
      </c>
      <c r="D82" s="88" t="s">
        <v>91</v>
      </c>
      <c r="E82" s="88"/>
      <c r="F82" s="88"/>
    </row>
    <row r="83" spans="1:6">
      <c r="A83" s="89" t="s">
        <v>97</v>
      </c>
      <c r="B83" s="89">
        <v>4</v>
      </c>
      <c r="C83" s="89" t="s">
        <v>70</v>
      </c>
      <c r="D83" s="89" t="s">
        <v>51</v>
      </c>
      <c r="E83" s="89"/>
      <c r="F83" s="89"/>
    </row>
    <row r="84" spans="1:6" ht="30">
      <c r="A84" s="88" t="s">
        <v>97</v>
      </c>
      <c r="B84" s="88">
        <v>4</v>
      </c>
      <c r="C84" s="88" t="s">
        <v>7</v>
      </c>
      <c r="D84" s="88" t="s">
        <v>91</v>
      </c>
      <c r="E84" s="88"/>
      <c r="F84" s="88"/>
    </row>
    <row r="85" spans="1:6" ht="30">
      <c r="A85" s="89" t="s">
        <v>98</v>
      </c>
      <c r="B85" s="89">
        <v>3</v>
      </c>
      <c r="C85" s="89" t="s">
        <v>53</v>
      </c>
      <c r="D85" s="89" t="s">
        <v>51</v>
      </c>
      <c r="E85" s="89"/>
      <c r="F85" s="89"/>
    </row>
    <row r="86" spans="1:6" ht="30">
      <c r="A86" s="88" t="s">
        <v>98</v>
      </c>
      <c r="B86" s="88">
        <v>3</v>
      </c>
      <c r="C86" s="88" t="s">
        <v>50</v>
      </c>
      <c r="D86" s="88" t="s">
        <v>51</v>
      </c>
      <c r="E86" s="88"/>
      <c r="F86" s="88"/>
    </row>
    <row r="87" spans="1:6" ht="45.75">
      <c r="A87" s="89" t="s">
        <v>98</v>
      </c>
      <c r="B87" s="89">
        <v>3</v>
      </c>
      <c r="C87" s="89" t="s">
        <v>7</v>
      </c>
      <c r="D87" s="89" t="s">
        <v>8</v>
      </c>
      <c r="E87" s="89"/>
      <c r="F87" s="89"/>
    </row>
    <row r="88" spans="1:6" ht="30">
      <c r="A88" s="88" t="s">
        <v>99</v>
      </c>
      <c r="B88" s="88">
        <v>3</v>
      </c>
      <c r="C88" s="88" t="s">
        <v>53</v>
      </c>
      <c r="D88" s="88" t="s">
        <v>51</v>
      </c>
      <c r="E88" s="88"/>
      <c r="F88" s="88"/>
    </row>
    <row r="89" spans="1:6" ht="30">
      <c r="A89" s="89" t="s">
        <v>99</v>
      </c>
      <c r="B89" s="89">
        <v>3</v>
      </c>
      <c r="C89" s="89" t="s">
        <v>50</v>
      </c>
      <c r="D89" s="89" t="s">
        <v>51</v>
      </c>
      <c r="E89" s="89"/>
      <c r="F89" s="89"/>
    </row>
    <row r="90" spans="1:6" ht="45.75">
      <c r="A90" s="88" t="s">
        <v>99</v>
      </c>
      <c r="B90" s="88">
        <v>3</v>
      </c>
      <c r="C90" s="88" t="s">
        <v>7</v>
      </c>
      <c r="D90" s="88" t="s">
        <v>8</v>
      </c>
      <c r="E90" s="88"/>
      <c r="F90" s="88"/>
    </row>
    <row r="91" spans="1:6" ht="30">
      <c r="A91" s="89" t="s">
        <v>100</v>
      </c>
      <c r="B91" s="89">
        <v>1</v>
      </c>
      <c r="C91" s="89" t="s">
        <v>7</v>
      </c>
      <c r="D91" s="89" t="s">
        <v>91</v>
      </c>
      <c r="E91" s="89"/>
      <c r="F91" s="89"/>
    </row>
    <row r="92" spans="1:6">
      <c r="A92" s="88" t="s">
        <v>100</v>
      </c>
      <c r="B92" s="88">
        <v>1</v>
      </c>
      <c r="C92" s="88" t="s">
        <v>50</v>
      </c>
      <c r="D92" s="88" t="s">
        <v>51</v>
      </c>
      <c r="E92" s="88"/>
      <c r="F92" s="88"/>
    </row>
    <row r="93" spans="1:6" ht="30">
      <c r="A93" s="89" t="s">
        <v>101</v>
      </c>
      <c r="B93" s="89">
        <v>2</v>
      </c>
      <c r="C93" s="89" t="s">
        <v>7</v>
      </c>
      <c r="D93" s="89" t="s">
        <v>91</v>
      </c>
      <c r="E93" s="89"/>
      <c r="F93" s="89"/>
    </row>
    <row r="94" spans="1:6">
      <c r="A94" s="88" t="s">
        <v>101</v>
      </c>
      <c r="B94" s="88">
        <v>2</v>
      </c>
      <c r="C94" s="88" t="s">
        <v>50</v>
      </c>
      <c r="D94" s="88" t="s">
        <v>51</v>
      </c>
      <c r="E94" s="88"/>
      <c r="F94" s="88"/>
    </row>
    <row r="95" spans="1:6" ht="30">
      <c r="A95" s="89" t="s">
        <v>102</v>
      </c>
      <c r="B95" s="89">
        <v>3</v>
      </c>
      <c r="C95" s="89" t="s">
        <v>7</v>
      </c>
      <c r="D95" s="89" t="s">
        <v>91</v>
      </c>
      <c r="E95" s="89"/>
      <c r="F95" s="89"/>
    </row>
    <row r="96" spans="1:6">
      <c r="A96" s="88" t="s">
        <v>102</v>
      </c>
      <c r="B96" s="88">
        <v>3</v>
      </c>
      <c r="C96" s="88" t="s">
        <v>50</v>
      </c>
      <c r="D96" s="88" t="s">
        <v>51</v>
      </c>
      <c r="E96" s="88"/>
      <c r="F96" s="88"/>
    </row>
    <row r="97" spans="1:6" ht="30">
      <c r="A97" s="89" t="s">
        <v>103</v>
      </c>
      <c r="B97" s="89">
        <v>1</v>
      </c>
      <c r="C97" s="89" t="s">
        <v>7</v>
      </c>
      <c r="D97" s="89" t="s">
        <v>91</v>
      </c>
      <c r="E97" s="89"/>
      <c r="F97" s="89"/>
    </row>
    <row r="98" spans="1:6">
      <c r="A98" s="88" t="s">
        <v>103</v>
      </c>
      <c r="B98" s="88">
        <v>1</v>
      </c>
      <c r="C98" s="88" t="s">
        <v>70</v>
      </c>
      <c r="D98" s="88" t="s">
        <v>51</v>
      </c>
      <c r="E98" s="88"/>
      <c r="F98" s="88"/>
    </row>
    <row r="99" spans="1:6" ht="30">
      <c r="A99" s="89" t="s">
        <v>104</v>
      </c>
      <c r="B99" s="89">
        <v>2</v>
      </c>
      <c r="C99" s="89" t="s">
        <v>7</v>
      </c>
      <c r="D99" s="89" t="s">
        <v>91</v>
      </c>
      <c r="E99" s="89"/>
      <c r="F99" s="89"/>
    </row>
    <row r="100" spans="1:6">
      <c r="A100" s="88" t="s">
        <v>104</v>
      </c>
      <c r="B100" s="88">
        <v>2</v>
      </c>
      <c r="C100" s="88" t="s">
        <v>70</v>
      </c>
      <c r="D100" s="88" t="s">
        <v>51</v>
      </c>
      <c r="E100" s="88"/>
      <c r="F100" s="88"/>
    </row>
    <row r="101" spans="1:6" ht="30">
      <c r="A101" s="89" t="s">
        <v>105</v>
      </c>
      <c r="B101" s="89">
        <v>3</v>
      </c>
      <c r="C101" s="89" t="s">
        <v>7</v>
      </c>
      <c r="D101" s="89" t="s">
        <v>91</v>
      </c>
      <c r="E101" s="89"/>
      <c r="F101" s="89"/>
    </row>
    <row r="102" spans="1:6">
      <c r="A102" s="88" t="s">
        <v>105</v>
      </c>
      <c r="B102" s="88">
        <v>3</v>
      </c>
      <c r="C102" s="88" t="s">
        <v>70</v>
      </c>
      <c r="D102" s="88" t="s">
        <v>51</v>
      </c>
      <c r="E102" s="88"/>
      <c r="F102" s="88"/>
    </row>
    <row r="103" spans="1:6" ht="30">
      <c r="A103" s="89" t="s">
        <v>106</v>
      </c>
      <c r="B103" s="89">
        <v>4</v>
      </c>
      <c r="C103" s="89" t="s">
        <v>7</v>
      </c>
      <c r="D103" s="89" t="s">
        <v>91</v>
      </c>
      <c r="E103" s="89"/>
      <c r="F103" s="89"/>
    </row>
    <row r="104" spans="1:6">
      <c r="A104" s="88" t="s">
        <v>106</v>
      </c>
      <c r="B104" s="88">
        <v>4</v>
      </c>
      <c r="C104" s="88" t="s">
        <v>70</v>
      </c>
      <c r="D104" s="88" t="s">
        <v>51</v>
      </c>
      <c r="E104" s="88"/>
      <c r="F104" s="88"/>
    </row>
    <row r="105" spans="1:6" ht="45.75">
      <c r="A105" s="89" t="s">
        <v>107</v>
      </c>
      <c r="B105" s="89">
        <v>4</v>
      </c>
      <c r="C105" s="89" t="s">
        <v>7</v>
      </c>
      <c r="D105" s="89" t="s">
        <v>48</v>
      </c>
      <c r="E105" s="89"/>
      <c r="F105" s="89"/>
    </row>
    <row r="106" spans="1:6" ht="60.75">
      <c r="A106" s="88" t="s">
        <v>107</v>
      </c>
      <c r="B106" s="88">
        <v>4</v>
      </c>
      <c r="C106" s="88" t="s">
        <v>57</v>
      </c>
      <c r="D106" s="88" t="s">
        <v>108</v>
      </c>
      <c r="E106" s="88"/>
      <c r="F106" s="88"/>
    </row>
    <row r="107" spans="1:6">
      <c r="A107" s="89" t="s">
        <v>107</v>
      </c>
      <c r="B107" s="89">
        <v>4</v>
      </c>
      <c r="C107" s="89" t="s">
        <v>19</v>
      </c>
      <c r="D107" s="89" t="s">
        <v>109</v>
      </c>
      <c r="E107" s="89"/>
      <c r="F107" s="89"/>
    </row>
    <row r="108" spans="1:6" ht="45.75">
      <c r="A108" s="88" t="s">
        <v>110</v>
      </c>
      <c r="B108" s="88">
        <v>4</v>
      </c>
      <c r="C108" s="88" t="s">
        <v>7</v>
      </c>
      <c r="D108" s="88" t="s">
        <v>48</v>
      </c>
      <c r="E108" s="88"/>
      <c r="F108" s="88"/>
    </row>
    <row r="109" spans="1:6" ht="60.75">
      <c r="A109" s="89" t="s">
        <v>110</v>
      </c>
      <c r="B109" s="89">
        <v>4</v>
      </c>
      <c r="C109" s="89" t="s">
        <v>57</v>
      </c>
      <c r="D109" s="89" t="s">
        <v>108</v>
      </c>
      <c r="E109" s="89"/>
      <c r="F109" s="89"/>
    </row>
    <row r="110" spans="1:6" ht="45.75">
      <c r="A110" s="88" t="s">
        <v>111</v>
      </c>
      <c r="B110" s="88">
        <v>4</v>
      </c>
      <c r="C110" s="88" t="s">
        <v>7</v>
      </c>
      <c r="D110" s="88" t="s">
        <v>48</v>
      </c>
      <c r="E110" s="88"/>
      <c r="F110" s="88"/>
    </row>
    <row r="111" spans="1:6" ht="45.75">
      <c r="A111" s="89" t="s">
        <v>111</v>
      </c>
      <c r="B111" s="89">
        <v>4</v>
      </c>
      <c r="C111" s="89" t="s">
        <v>57</v>
      </c>
      <c r="D111" s="89" t="s">
        <v>55</v>
      </c>
      <c r="E111" s="89"/>
      <c r="F111" s="89"/>
    </row>
    <row r="112" spans="1:6" ht="60.75">
      <c r="A112" s="88" t="s">
        <v>111</v>
      </c>
      <c r="B112" s="88">
        <v>4</v>
      </c>
      <c r="C112" s="88" t="s">
        <v>112</v>
      </c>
      <c r="D112" s="88" t="s">
        <v>113</v>
      </c>
      <c r="E112" s="88"/>
      <c r="F112" s="88"/>
    </row>
    <row r="113" spans="1:6" ht="45.75">
      <c r="A113" s="89" t="s">
        <v>114</v>
      </c>
      <c r="B113" s="89">
        <v>4</v>
      </c>
      <c r="C113" s="89" t="s">
        <v>7</v>
      </c>
      <c r="D113" s="89" t="s">
        <v>115</v>
      </c>
      <c r="E113" s="89"/>
      <c r="F113" s="89"/>
    </row>
    <row r="114" spans="1:6" ht="30">
      <c r="A114" s="88" t="s">
        <v>114</v>
      </c>
      <c r="B114" s="88">
        <v>4</v>
      </c>
      <c r="C114" s="88" t="s">
        <v>15</v>
      </c>
      <c r="D114" s="88" t="s">
        <v>116</v>
      </c>
      <c r="E114" s="88"/>
      <c r="F114" s="88"/>
    </row>
    <row r="115" spans="1:6" ht="45.75">
      <c r="A115" s="89" t="s">
        <v>114</v>
      </c>
      <c r="B115" s="89">
        <v>4</v>
      </c>
      <c r="C115" s="89" t="s">
        <v>57</v>
      </c>
      <c r="D115" s="89" t="s">
        <v>55</v>
      </c>
      <c r="E115" s="89"/>
      <c r="F115" s="89"/>
    </row>
    <row r="116" spans="1:6" ht="45.75">
      <c r="A116" s="88" t="s">
        <v>117</v>
      </c>
      <c r="B116" s="88">
        <v>3</v>
      </c>
      <c r="C116" s="88" t="s">
        <v>7</v>
      </c>
      <c r="D116" s="88" t="s">
        <v>48</v>
      </c>
      <c r="E116" s="88"/>
      <c r="F116" s="88"/>
    </row>
    <row r="117" spans="1:6" ht="45.75">
      <c r="A117" s="89" t="s">
        <v>117</v>
      </c>
      <c r="B117" s="89">
        <v>3</v>
      </c>
      <c r="C117" s="89" t="s">
        <v>112</v>
      </c>
      <c r="D117" s="89" t="s">
        <v>118</v>
      </c>
      <c r="E117" s="89"/>
      <c r="F117" s="89"/>
    </row>
    <row r="118" spans="1:6" ht="45.75">
      <c r="A118" s="88" t="s">
        <v>119</v>
      </c>
      <c r="B118" s="88">
        <v>4</v>
      </c>
      <c r="C118" s="88" t="s">
        <v>7</v>
      </c>
      <c r="D118" s="88" t="s">
        <v>48</v>
      </c>
      <c r="E118" s="88"/>
      <c r="F118" s="88"/>
    </row>
    <row r="119" spans="1:6" ht="45.75">
      <c r="A119" s="89" t="s">
        <v>119</v>
      </c>
      <c r="B119" s="89">
        <v>4</v>
      </c>
      <c r="C119" s="89" t="s">
        <v>57</v>
      </c>
      <c r="D119" s="89" t="s">
        <v>55</v>
      </c>
      <c r="E119" s="89"/>
      <c r="F119" s="89"/>
    </row>
    <row r="120" spans="1:6" ht="30">
      <c r="A120" s="88" t="s">
        <v>119</v>
      </c>
      <c r="B120" s="88">
        <v>4</v>
      </c>
      <c r="C120" s="88" t="s">
        <v>19</v>
      </c>
      <c r="D120" s="88" t="s">
        <v>109</v>
      </c>
      <c r="E120" s="88"/>
      <c r="F120" s="88"/>
    </row>
    <row r="121" spans="1:6" ht="45.75">
      <c r="A121" s="89" t="s">
        <v>120</v>
      </c>
      <c r="B121" s="89">
        <v>4</v>
      </c>
      <c r="C121" s="89" t="s">
        <v>7</v>
      </c>
      <c r="D121" s="89" t="s">
        <v>115</v>
      </c>
      <c r="E121" s="89"/>
      <c r="F121" s="89"/>
    </row>
    <row r="122" spans="1:6" ht="45.75">
      <c r="A122" s="88" t="s">
        <v>120</v>
      </c>
      <c r="B122" s="88">
        <v>4</v>
      </c>
      <c r="C122" s="88" t="s">
        <v>57</v>
      </c>
      <c r="D122" s="88" t="s">
        <v>55</v>
      </c>
      <c r="E122" s="88"/>
      <c r="F122" s="88"/>
    </row>
    <row r="123" spans="1:6" ht="30">
      <c r="A123" s="89" t="s">
        <v>120</v>
      </c>
      <c r="B123" s="89">
        <v>4</v>
      </c>
      <c r="C123" s="89" t="s">
        <v>19</v>
      </c>
      <c r="D123" s="89" t="s">
        <v>121</v>
      </c>
      <c r="E123" s="89"/>
      <c r="F123" s="89"/>
    </row>
    <row r="124" spans="1:6" ht="45.75">
      <c r="A124" s="88" t="s">
        <v>122</v>
      </c>
      <c r="B124" s="88">
        <v>4</v>
      </c>
      <c r="C124" s="88" t="s">
        <v>7</v>
      </c>
      <c r="D124" s="88" t="s">
        <v>48</v>
      </c>
      <c r="E124" s="88"/>
      <c r="F124" s="88"/>
    </row>
    <row r="125" spans="1:6" ht="45.75">
      <c r="A125" s="89" t="s">
        <v>122</v>
      </c>
      <c r="B125" s="89">
        <v>4</v>
      </c>
      <c r="C125" s="89" t="s">
        <v>57</v>
      </c>
      <c r="D125" s="89" t="s">
        <v>55</v>
      </c>
      <c r="E125" s="89"/>
      <c r="F125" s="89"/>
    </row>
    <row r="126" spans="1:6">
      <c r="A126" s="88" t="s">
        <v>122</v>
      </c>
      <c r="B126" s="88">
        <v>4</v>
      </c>
      <c r="C126" s="88" t="s">
        <v>19</v>
      </c>
      <c r="D126" s="88" t="s">
        <v>121</v>
      </c>
      <c r="E126" s="88"/>
      <c r="F126" s="88"/>
    </row>
    <row r="127" spans="1:6">
      <c r="A127" s="89" t="s">
        <v>122</v>
      </c>
      <c r="B127" s="89">
        <v>4</v>
      </c>
      <c r="C127" s="89" t="s">
        <v>15</v>
      </c>
      <c r="D127" s="89" t="s">
        <v>116</v>
      </c>
      <c r="E127" s="89"/>
      <c r="F127" s="89"/>
    </row>
    <row r="128" spans="1:6" ht="45.75">
      <c r="A128" s="88" t="s">
        <v>123</v>
      </c>
      <c r="B128" s="88">
        <v>1</v>
      </c>
      <c r="C128" s="88" t="s">
        <v>7</v>
      </c>
      <c r="D128" s="88" t="s">
        <v>65</v>
      </c>
      <c r="E128" s="88"/>
      <c r="F128" s="88"/>
    </row>
    <row r="129" spans="1:6" ht="45.75">
      <c r="A129" s="89" t="s">
        <v>124</v>
      </c>
      <c r="B129" s="89">
        <v>2</v>
      </c>
      <c r="C129" s="89" t="s">
        <v>7</v>
      </c>
      <c r="D129" s="89" t="s">
        <v>65</v>
      </c>
      <c r="E129" s="89"/>
      <c r="F129" s="89"/>
    </row>
    <row r="130" spans="1:6" ht="45.75">
      <c r="A130" s="88" t="s">
        <v>125</v>
      </c>
      <c r="B130" s="88">
        <v>3</v>
      </c>
      <c r="C130" s="88" t="s">
        <v>7</v>
      </c>
      <c r="D130" s="88" t="s">
        <v>65</v>
      </c>
      <c r="E130" s="88"/>
      <c r="F130" s="88"/>
    </row>
    <row r="131" spans="1:6" ht="45.75">
      <c r="A131" s="89" t="s">
        <v>126</v>
      </c>
      <c r="B131" s="89">
        <v>1</v>
      </c>
      <c r="C131" s="89" t="s">
        <v>7</v>
      </c>
      <c r="D131" s="89" t="s">
        <v>65</v>
      </c>
      <c r="E131" s="89"/>
      <c r="F131" s="89"/>
    </row>
    <row r="132" spans="1:6" ht="45.75">
      <c r="A132" s="88" t="s">
        <v>127</v>
      </c>
      <c r="B132" s="88">
        <v>2</v>
      </c>
      <c r="C132" s="88" t="s">
        <v>7</v>
      </c>
      <c r="D132" s="88" t="s">
        <v>65</v>
      </c>
      <c r="E132" s="88"/>
      <c r="F132" s="88"/>
    </row>
    <row r="133" spans="1:6" ht="45.75">
      <c r="A133" s="89" t="s">
        <v>128</v>
      </c>
      <c r="B133" s="89">
        <v>3</v>
      </c>
      <c r="C133" s="89" t="s">
        <v>7</v>
      </c>
      <c r="D133" s="89" t="s">
        <v>65</v>
      </c>
      <c r="E133" s="89"/>
      <c r="F133" s="89"/>
    </row>
    <row r="134" spans="1:6" ht="45.75">
      <c r="A134" s="88" t="s">
        <v>129</v>
      </c>
      <c r="B134" s="88">
        <v>4</v>
      </c>
      <c r="C134" s="88" t="s">
        <v>7</v>
      </c>
      <c r="D134" s="88" t="s">
        <v>65</v>
      </c>
      <c r="E134" s="88"/>
      <c r="F134" s="88"/>
    </row>
    <row r="135" spans="1:6" ht="45.75">
      <c r="A135" s="89" t="s">
        <v>130</v>
      </c>
      <c r="B135" s="89">
        <v>3</v>
      </c>
      <c r="C135" s="89" t="s">
        <v>7</v>
      </c>
      <c r="D135" s="89" t="s">
        <v>131</v>
      </c>
      <c r="E135" s="89"/>
      <c r="F135" s="89"/>
    </row>
    <row r="136" spans="1:6" ht="30">
      <c r="A136" s="88" t="s">
        <v>132</v>
      </c>
      <c r="B136" s="88">
        <v>3</v>
      </c>
      <c r="C136" s="88" t="s">
        <v>7</v>
      </c>
      <c r="D136" s="88" t="s">
        <v>133</v>
      </c>
      <c r="E136" s="88"/>
      <c r="F136" s="88"/>
    </row>
    <row r="137" spans="1:6" ht="30">
      <c r="A137" s="89" t="s">
        <v>132</v>
      </c>
      <c r="B137" s="89">
        <v>3</v>
      </c>
      <c r="C137" s="89" t="s">
        <v>22</v>
      </c>
      <c r="D137" s="89" t="s">
        <v>134</v>
      </c>
      <c r="E137" s="89"/>
      <c r="F137" s="89"/>
    </row>
    <row r="138" spans="1:6" ht="30">
      <c r="A138" s="88" t="s">
        <v>132</v>
      </c>
      <c r="B138" s="88">
        <v>3</v>
      </c>
      <c r="C138" s="88" t="s">
        <v>19</v>
      </c>
      <c r="D138" s="88" t="s">
        <v>135</v>
      </c>
      <c r="E138" s="88"/>
      <c r="F138" s="88"/>
    </row>
    <row r="139" spans="1:6" ht="30">
      <c r="A139" s="89" t="s">
        <v>132</v>
      </c>
      <c r="B139" s="89">
        <v>3</v>
      </c>
      <c r="C139" s="89" t="s">
        <v>15</v>
      </c>
      <c r="D139" s="89" t="s">
        <v>136</v>
      </c>
      <c r="E139" s="89"/>
      <c r="F139" s="89"/>
    </row>
    <row r="140" spans="1:6" ht="45.75">
      <c r="A140" s="88" t="s">
        <v>137</v>
      </c>
      <c r="B140" s="88">
        <v>3</v>
      </c>
      <c r="C140" s="88" t="s">
        <v>7</v>
      </c>
      <c r="D140" s="88" t="s">
        <v>131</v>
      </c>
      <c r="E140" s="88"/>
      <c r="F140" s="88"/>
    </row>
    <row r="141" spans="1:6" ht="30">
      <c r="A141" s="89" t="s">
        <v>137</v>
      </c>
      <c r="B141" s="89">
        <v>3</v>
      </c>
      <c r="C141" s="89" t="s">
        <v>138</v>
      </c>
      <c r="D141" s="89" t="s">
        <v>139</v>
      </c>
      <c r="E141" s="89"/>
      <c r="F141" s="89"/>
    </row>
    <row r="142" spans="1:6" ht="45.75">
      <c r="A142" s="88" t="s">
        <v>137</v>
      </c>
      <c r="B142" s="88">
        <v>3</v>
      </c>
      <c r="C142" s="88" t="s">
        <v>140</v>
      </c>
      <c r="D142" s="88" t="s">
        <v>141</v>
      </c>
      <c r="E142" s="88"/>
      <c r="F142" s="88"/>
    </row>
    <row r="143" spans="1:6" ht="30">
      <c r="A143" s="89" t="s">
        <v>137</v>
      </c>
      <c r="B143" s="89">
        <v>3</v>
      </c>
      <c r="C143" s="89" t="s">
        <v>15</v>
      </c>
      <c r="D143" s="89" t="s">
        <v>136</v>
      </c>
      <c r="E143" s="89"/>
      <c r="F143" s="89"/>
    </row>
    <row r="144" spans="1:6" ht="30">
      <c r="A144" s="88" t="s">
        <v>137</v>
      </c>
      <c r="B144" s="88">
        <v>3</v>
      </c>
      <c r="C144" s="88" t="s">
        <v>22</v>
      </c>
      <c r="D144" s="88" t="s">
        <v>142</v>
      </c>
      <c r="E144" s="88"/>
      <c r="F144" s="88"/>
    </row>
    <row r="145" spans="1:6" ht="45.75">
      <c r="A145" s="89" t="s">
        <v>143</v>
      </c>
      <c r="B145" s="89">
        <v>3</v>
      </c>
      <c r="C145" s="89" t="s">
        <v>7</v>
      </c>
      <c r="D145" s="89" t="s">
        <v>131</v>
      </c>
      <c r="E145" s="89"/>
      <c r="F145" s="89"/>
    </row>
    <row r="146" spans="1:6" ht="45.75">
      <c r="A146" s="88" t="s">
        <v>143</v>
      </c>
      <c r="B146" s="88">
        <v>3</v>
      </c>
      <c r="C146" s="88" t="s">
        <v>75</v>
      </c>
      <c r="D146" s="88" t="s">
        <v>144</v>
      </c>
      <c r="E146" s="88"/>
      <c r="F146" s="88"/>
    </row>
    <row r="147" spans="1:6" ht="45.75">
      <c r="A147" s="89" t="s">
        <v>143</v>
      </c>
      <c r="B147" s="89">
        <v>3</v>
      </c>
      <c r="C147" s="89" t="s">
        <v>112</v>
      </c>
      <c r="D147" s="89" t="s">
        <v>145</v>
      </c>
      <c r="E147" s="89"/>
      <c r="F147" s="89"/>
    </row>
    <row r="148" spans="1:6">
      <c r="A148" s="88" t="s">
        <v>143</v>
      </c>
      <c r="B148" s="88">
        <v>3</v>
      </c>
      <c r="C148" s="88" t="s">
        <v>15</v>
      </c>
      <c r="D148" s="88" t="s">
        <v>136</v>
      </c>
      <c r="E148" s="88"/>
      <c r="F148" s="88"/>
    </row>
    <row r="149" spans="1:6">
      <c r="A149" s="89" t="s">
        <v>143</v>
      </c>
      <c r="B149" s="89">
        <v>3</v>
      </c>
      <c r="C149" s="89" t="s">
        <v>22</v>
      </c>
      <c r="D149" s="89" t="s">
        <v>146</v>
      </c>
      <c r="E149" s="89"/>
      <c r="F149" s="89"/>
    </row>
    <row r="150" spans="1:6" ht="45.75">
      <c r="A150" s="88" t="s">
        <v>147</v>
      </c>
      <c r="B150" s="88">
        <v>3</v>
      </c>
      <c r="C150" s="88" t="s">
        <v>7</v>
      </c>
      <c r="D150" s="88" t="s">
        <v>131</v>
      </c>
      <c r="E150" s="88"/>
      <c r="F150" s="88"/>
    </row>
    <row r="151" spans="1:6" ht="45.75">
      <c r="A151" s="89" t="s">
        <v>147</v>
      </c>
      <c r="B151" s="89">
        <v>3</v>
      </c>
      <c r="C151" s="89" t="s">
        <v>112</v>
      </c>
      <c r="D151" s="89" t="s">
        <v>148</v>
      </c>
      <c r="E151" s="89"/>
      <c r="F151" s="89"/>
    </row>
    <row r="152" spans="1:6" ht="30">
      <c r="A152" s="88" t="s">
        <v>147</v>
      </c>
      <c r="B152" s="88">
        <v>3</v>
      </c>
      <c r="C152" s="88" t="s">
        <v>22</v>
      </c>
      <c r="D152" s="88" t="s">
        <v>149</v>
      </c>
      <c r="E152" s="88"/>
      <c r="F152" s="88"/>
    </row>
    <row r="153" spans="1:6" ht="30">
      <c r="A153" s="89" t="s">
        <v>147</v>
      </c>
      <c r="B153" s="89">
        <v>3</v>
      </c>
      <c r="C153" s="89" t="s">
        <v>19</v>
      </c>
      <c r="D153" s="89" t="s">
        <v>20</v>
      </c>
      <c r="E153" s="89"/>
      <c r="F153" s="89"/>
    </row>
    <row r="154" spans="1:6" ht="30">
      <c r="A154" s="88" t="s">
        <v>147</v>
      </c>
      <c r="B154" s="88">
        <v>3</v>
      </c>
      <c r="C154" s="88" t="s">
        <v>15</v>
      </c>
      <c r="D154" s="88" t="s">
        <v>136</v>
      </c>
      <c r="E154" s="88"/>
      <c r="F154" s="88"/>
    </row>
    <row r="155" spans="1:6" ht="30">
      <c r="A155" s="89" t="s">
        <v>150</v>
      </c>
      <c r="B155" s="89">
        <v>3</v>
      </c>
      <c r="C155" s="89" t="s">
        <v>22</v>
      </c>
      <c r="D155" s="89" t="s">
        <v>23</v>
      </c>
      <c r="E155" s="89"/>
      <c r="F155" s="89"/>
    </row>
    <row r="156" spans="1:6" ht="30">
      <c r="A156" s="88" t="s">
        <v>150</v>
      </c>
      <c r="B156" s="88">
        <v>3</v>
      </c>
      <c r="C156" s="88" t="s">
        <v>19</v>
      </c>
      <c r="D156" s="88" t="s">
        <v>151</v>
      </c>
      <c r="E156" s="88"/>
      <c r="F156" s="88"/>
    </row>
    <row r="157" spans="1:6" ht="45.75">
      <c r="A157" s="89" t="s">
        <v>150</v>
      </c>
      <c r="B157" s="89">
        <v>3</v>
      </c>
      <c r="C157" s="89" t="s">
        <v>7</v>
      </c>
      <c r="D157" s="89" t="s">
        <v>152</v>
      </c>
      <c r="E157" s="89"/>
      <c r="F157" s="89"/>
    </row>
    <row r="158" spans="1:6" ht="30">
      <c r="A158" s="88" t="s">
        <v>150</v>
      </c>
      <c r="B158" s="88">
        <v>3</v>
      </c>
      <c r="C158" s="88" t="s">
        <v>15</v>
      </c>
      <c r="D158" s="88" t="s">
        <v>136</v>
      </c>
      <c r="E158" s="88"/>
      <c r="F158" s="88"/>
    </row>
    <row r="159" spans="1:6" ht="45.75">
      <c r="A159" s="89" t="s">
        <v>153</v>
      </c>
      <c r="B159" s="89">
        <v>3</v>
      </c>
      <c r="C159" s="89" t="s">
        <v>7</v>
      </c>
      <c r="D159" s="89" t="s">
        <v>131</v>
      </c>
      <c r="E159" s="89"/>
      <c r="F159" s="89"/>
    </row>
    <row r="160" spans="1:6">
      <c r="A160" s="88" t="s">
        <v>153</v>
      </c>
      <c r="B160" s="88">
        <v>3</v>
      </c>
      <c r="C160" s="88" t="s">
        <v>15</v>
      </c>
      <c r="D160" s="88" t="s">
        <v>136</v>
      </c>
      <c r="E160" s="88"/>
      <c r="F160" s="88"/>
    </row>
    <row r="161" spans="1:6">
      <c r="A161" s="89" t="s">
        <v>153</v>
      </c>
      <c r="B161" s="89">
        <v>3</v>
      </c>
      <c r="C161" s="89" t="s">
        <v>22</v>
      </c>
      <c r="D161" s="89" t="s">
        <v>146</v>
      </c>
      <c r="E161" s="89"/>
      <c r="F161" s="89"/>
    </row>
    <row r="162" spans="1:6">
      <c r="A162" s="88" t="s">
        <v>153</v>
      </c>
      <c r="B162" s="88">
        <v>3</v>
      </c>
      <c r="C162" s="88" t="s">
        <v>19</v>
      </c>
      <c r="D162" s="88" t="s">
        <v>20</v>
      </c>
      <c r="E162" s="88"/>
      <c r="F162" s="88"/>
    </row>
    <row r="163" spans="1:6" ht="45.75">
      <c r="A163" s="89" t="s">
        <v>154</v>
      </c>
      <c r="B163" s="89">
        <v>3</v>
      </c>
      <c r="C163" s="89" t="s">
        <v>7</v>
      </c>
      <c r="D163" s="89" t="s">
        <v>131</v>
      </c>
      <c r="E163" s="89"/>
      <c r="F163" s="89"/>
    </row>
    <row r="164" spans="1:6">
      <c r="A164" s="88" t="s">
        <v>154</v>
      </c>
      <c r="B164" s="88">
        <v>3</v>
      </c>
      <c r="C164" s="88" t="s">
        <v>15</v>
      </c>
      <c r="D164" s="88" t="s">
        <v>136</v>
      </c>
      <c r="E164" s="88"/>
      <c r="F164" s="88"/>
    </row>
    <row r="165" spans="1:6">
      <c r="A165" s="89" t="s">
        <v>155</v>
      </c>
      <c r="B165" s="89">
        <v>1</v>
      </c>
      <c r="C165" s="89" t="s">
        <v>22</v>
      </c>
      <c r="D165" s="89" t="s">
        <v>142</v>
      </c>
      <c r="E165" s="89"/>
      <c r="F165" s="89"/>
    </row>
    <row r="166" spans="1:6" ht="45.75">
      <c r="A166" s="88" t="s">
        <v>155</v>
      </c>
      <c r="B166" s="88">
        <v>1</v>
      </c>
      <c r="C166" s="88" t="s">
        <v>7</v>
      </c>
      <c r="D166" s="88" t="s">
        <v>32</v>
      </c>
      <c r="E166" s="88"/>
      <c r="F166" s="88"/>
    </row>
    <row r="167" spans="1:6">
      <c r="A167" s="89" t="s">
        <v>156</v>
      </c>
      <c r="B167" s="89">
        <v>2</v>
      </c>
      <c r="C167" s="89" t="s">
        <v>22</v>
      </c>
      <c r="D167" s="89" t="s">
        <v>142</v>
      </c>
      <c r="E167" s="89"/>
      <c r="F167" s="89"/>
    </row>
    <row r="168" spans="1:6" ht="45.75">
      <c r="A168" s="88" t="s">
        <v>156</v>
      </c>
      <c r="B168" s="88">
        <v>2</v>
      </c>
      <c r="C168" s="88" t="s">
        <v>7</v>
      </c>
      <c r="D168" s="88" t="s">
        <v>32</v>
      </c>
      <c r="E168" s="88"/>
      <c r="F168" s="88"/>
    </row>
    <row r="169" spans="1:6">
      <c r="A169" s="89" t="s">
        <v>157</v>
      </c>
      <c r="B169" s="89">
        <v>3</v>
      </c>
      <c r="C169" s="89" t="s">
        <v>22</v>
      </c>
      <c r="D169" s="89" t="s">
        <v>142</v>
      </c>
      <c r="E169" s="89"/>
      <c r="F169" s="89"/>
    </row>
    <row r="170" spans="1:6" ht="45.75">
      <c r="A170" s="88" t="s">
        <v>157</v>
      </c>
      <c r="B170" s="88">
        <v>3</v>
      </c>
      <c r="C170" s="88" t="s">
        <v>7</v>
      </c>
      <c r="D170" s="88" t="s">
        <v>32</v>
      </c>
      <c r="E170" s="88"/>
      <c r="F170" s="88"/>
    </row>
    <row r="171" spans="1:6">
      <c r="A171" s="89" t="s">
        <v>158</v>
      </c>
      <c r="B171" s="89">
        <v>1</v>
      </c>
      <c r="C171" s="89" t="s">
        <v>22</v>
      </c>
      <c r="D171" s="89" t="s">
        <v>142</v>
      </c>
      <c r="E171" s="89"/>
      <c r="F171" s="89"/>
    </row>
    <row r="172" spans="1:6" ht="45.75">
      <c r="A172" s="88" t="s">
        <v>158</v>
      </c>
      <c r="B172" s="88">
        <v>1</v>
      </c>
      <c r="C172" s="88" t="s">
        <v>7</v>
      </c>
      <c r="D172" s="88" t="s">
        <v>32</v>
      </c>
      <c r="E172" s="88"/>
      <c r="F172" s="88"/>
    </row>
    <row r="173" spans="1:6">
      <c r="A173" s="89" t="s">
        <v>159</v>
      </c>
      <c r="B173" s="89">
        <v>2</v>
      </c>
      <c r="C173" s="89" t="s">
        <v>22</v>
      </c>
      <c r="D173" s="89" t="s">
        <v>142</v>
      </c>
      <c r="E173" s="89"/>
      <c r="F173" s="89"/>
    </row>
    <row r="174" spans="1:6" ht="45.75">
      <c r="A174" s="88" t="s">
        <v>159</v>
      </c>
      <c r="B174" s="88">
        <v>2</v>
      </c>
      <c r="C174" s="88" t="s">
        <v>7</v>
      </c>
      <c r="D174" s="88" t="s">
        <v>32</v>
      </c>
      <c r="E174" s="88"/>
      <c r="F174" s="88"/>
    </row>
    <row r="175" spans="1:6">
      <c r="A175" s="89" t="s">
        <v>160</v>
      </c>
      <c r="B175" s="89">
        <v>3</v>
      </c>
      <c r="C175" s="89" t="s">
        <v>22</v>
      </c>
      <c r="D175" s="89" t="s">
        <v>142</v>
      </c>
      <c r="E175" s="89"/>
      <c r="F175" s="89"/>
    </row>
    <row r="176" spans="1:6" ht="45.75">
      <c r="A176" s="88" t="s">
        <v>160</v>
      </c>
      <c r="B176" s="88">
        <v>3</v>
      </c>
      <c r="C176" s="88" t="s">
        <v>7</v>
      </c>
      <c r="D176" s="88" t="s">
        <v>32</v>
      </c>
      <c r="E176" s="88"/>
      <c r="F176" s="88"/>
    </row>
    <row r="177" spans="1:6">
      <c r="A177" s="89" t="s">
        <v>161</v>
      </c>
      <c r="B177" s="89">
        <v>4</v>
      </c>
      <c r="C177" s="89" t="s">
        <v>22</v>
      </c>
      <c r="D177" s="89" t="s">
        <v>142</v>
      </c>
      <c r="E177" s="89"/>
      <c r="F177" s="89"/>
    </row>
    <row r="178" spans="1:6" ht="45.75">
      <c r="A178" s="88" t="s">
        <v>161</v>
      </c>
      <c r="B178" s="88">
        <v>4</v>
      </c>
      <c r="C178" s="88" t="s">
        <v>7</v>
      </c>
      <c r="D178" s="88" t="s">
        <v>32</v>
      </c>
      <c r="E178" s="88"/>
      <c r="F178" s="88"/>
    </row>
    <row r="179" spans="1:6" ht="30">
      <c r="A179" s="89" t="s">
        <v>162</v>
      </c>
      <c r="B179" s="89">
        <v>3</v>
      </c>
      <c r="C179" s="89" t="s">
        <v>163</v>
      </c>
      <c r="D179" s="89" t="s">
        <v>136</v>
      </c>
      <c r="E179" s="89"/>
      <c r="F179" s="89"/>
    </row>
    <row r="180" spans="1:6" ht="30">
      <c r="A180" s="88" t="s">
        <v>164</v>
      </c>
      <c r="B180" s="88">
        <v>3</v>
      </c>
      <c r="C180" s="88" t="s">
        <v>163</v>
      </c>
      <c r="D180" s="88" t="s">
        <v>136</v>
      </c>
      <c r="E180" s="88"/>
      <c r="F180" s="88"/>
    </row>
    <row r="181" spans="1:6" ht="30">
      <c r="A181" s="89" t="s">
        <v>165</v>
      </c>
      <c r="B181" s="89">
        <v>3</v>
      </c>
      <c r="C181" s="89" t="s">
        <v>163</v>
      </c>
      <c r="D181" s="89" t="s">
        <v>136</v>
      </c>
      <c r="E181" s="89"/>
      <c r="F181" s="89"/>
    </row>
    <row r="182" spans="1:6" ht="30">
      <c r="A182" s="88" t="s">
        <v>166</v>
      </c>
      <c r="B182" s="88">
        <v>3</v>
      </c>
      <c r="C182" s="88" t="s">
        <v>163</v>
      </c>
      <c r="D182" s="88" t="s">
        <v>136</v>
      </c>
      <c r="E182" s="88"/>
      <c r="F182" s="88"/>
    </row>
    <row r="183" spans="1:6" ht="75" customHeight="1">
      <c r="A183" s="89" t="s">
        <v>167</v>
      </c>
      <c r="B183" s="89">
        <v>3</v>
      </c>
      <c r="C183" s="89" t="s">
        <v>163</v>
      </c>
      <c r="D183" s="89" t="s">
        <v>136</v>
      </c>
      <c r="E183" s="89"/>
      <c r="F183" s="89"/>
    </row>
    <row r="184" spans="1:6">
      <c r="A184" s="88" t="s">
        <v>168</v>
      </c>
      <c r="B184" s="88">
        <v>3</v>
      </c>
      <c r="C184" s="88" t="s">
        <v>163</v>
      </c>
      <c r="D184" s="88" t="s">
        <v>136</v>
      </c>
      <c r="E184" s="88"/>
      <c r="F184" s="88"/>
    </row>
    <row r="185" spans="1:6" ht="70.5" customHeight="1">
      <c r="A185" s="89" t="s">
        <v>169</v>
      </c>
      <c r="B185" s="89">
        <v>1</v>
      </c>
      <c r="C185" s="89" t="s">
        <v>163</v>
      </c>
      <c r="D185" s="89"/>
      <c r="E185" s="89"/>
      <c r="F185" s="89"/>
    </row>
    <row r="186" spans="1:6">
      <c r="A186" s="88" t="s">
        <v>170</v>
      </c>
      <c r="B186" s="88">
        <v>2</v>
      </c>
      <c r="C186" s="88" t="s">
        <v>163</v>
      </c>
      <c r="D186" s="88"/>
      <c r="E186" s="88"/>
      <c r="F186" s="88"/>
    </row>
    <row r="187" spans="1:6">
      <c r="A187" s="89" t="s">
        <v>171</v>
      </c>
      <c r="B187" s="89">
        <v>3</v>
      </c>
      <c r="C187" s="89" t="s">
        <v>163</v>
      </c>
      <c r="D187" s="89"/>
      <c r="E187" s="89"/>
      <c r="F187" s="89"/>
    </row>
    <row r="188" spans="1:6">
      <c r="A188" s="88" t="s">
        <v>172</v>
      </c>
      <c r="B188" s="88">
        <v>1</v>
      </c>
      <c r="C188" s="88" t="s">
        <v>163</v>
      </c>
      <c r="D188" s="88" t="s">
        <v>136</v>
      </c>
      <c r="E188" s="88"/>
      <c r="F188" s="88"/>
    </row>
    <row r="189" spans="1:6">
      <c r="A189" s="89" t="s">
        <v>173</v>
      </c>
      <c r="B189" s="89">
        <v>2</v>
      </c>
      <c r="C189" s="89" t="s">
        <v>163</v>
      </c>
      <c r="D189" s="89" t="s">
        <v>136</v>
      </c>
      <c r="E189" s="89"/>
      <c r="F189" s="89"/>
    </row>
    <row r="190" spans="1:6">
      <c r="A190" s="88" t="s">
        <v>174</v>
      </c>
      <c r="B190" s="88">
        <v>3</v>
      </c>
      <c r="C190" s="88" t="s">
        <v>163</v>
      </c>
      <c r="D190" s="88" t="s">
        <v>136</v>
      </c>
      <c r="E190" s="88"/>
      <c r="F190" s="88"/>
    </row>
    <row r="191" spans="1:6">
      <c r="A191" s="89" t="s">
        <v>175</v>
      </c>
      <c r="B191" s="89">
        <v>4</v>
      </c>
      <c r="C191" s="89" t="s">
        <v>163</v>
      </c>
      <c r="D191" s="89" t="s">
        <v>136</v>
      </c>
      <c r="E191" s="89"/>
      <c r="F191" s="89"/>
    </row>
    <row r="192" spans="1:6">
      <c r="A192" s="88" t="s">
        <v>176</v>
      </c>
      <c r="B192" s="88">
        <v>4</v>
      </c>
      <c r="C192" s="88" t="s">
        <v>177</v>
      </c>
      <c r="D192" s="88"/>
      <c r="E192" s="88"/>
      <c r="F192" s="88"/>
    </row>
    <row r="193" spans="1:6" ht="45.75">
      <c r="A193" s="89" t="s">
        <v>178</v>
      </c>
      <c r="B193" s="89">
        <v>4</v>
      </c>
      <c r="C193" s="89" t="s">
        <v>7</v>
      </c>
      <c r="D193" s="89" t="s">
        <v>48</v>
      </c>
      <c r="E193" s="89"/>
      <c r="F193" s="89"/>
    </row>
    <row r="194" spans="1:6" ht="45.75">
      <c r="A194" s="88" t="s">
        <v>178</v>
      </c>
      <c r="B194" s="88">
        <v>4</v>
      </c>
      <c r="C194" s="88" t="s">
        <v>57</v>
      </c>
      <c r="D194" s="88" t="s">
        <v>179</v>
      </c>
      <c r="E194" s="88"/>
      <c r="F194" s="88"/>
    </row>
    <row r="195" spans="1:6" ht="45.75">
      <c r="A195" s="89" t="s">
        <v>178</v>
      </c>
      <c r="B195" s="89">
        <v>4</v>
      </c>
      <c r="C195" s="89" t="s">
        <v>53</v>
      </c>
      <c r="D195" s="89" t="s">
        <v>51</v>
      </c>
      <c r="E195" s="89"/>
      <c r="F195" s="89"/>
    </row>
    <row r="196" spans="1:6" ht="45.75">
      <c r="A196" s="88" t="s">
        <v>178</v>
      </c>
      <c r="B196" s="88">
        <v>4</v>
      </c>
      <c r="C196" s="88" t="s">
        <v>112</v>
      </c>
      <c r="D196" s="88" t="s">
        <v>180</v>
      </c>
      <c r="E196" s="88"/>
      <c r="F196" s="88"/>
    </row>
    <row r="197" spans="1:6" ht="30">
      <c r="A197" s="89" t="s">
        <v>181</v>
      </c>
      <c r="B197" s="89">
        <v>4</v>
      </c>
      <c r="C197" s="89" t="s">
        <v>50</v>
      </c>
      <c r="D197" s="89" t="s">
        <v>51</v>
      </c>
      <c r="E197" s="89"/>
      <c r="F197" s="89"/>
    </row>
    <row r="198" spans="1:6" ht="45.75">
      <c r="A198" s="88" t="s">
        <v>181</v>
      </c>
      <c r="B198" s="88">
        <v>4</v>
      </c>
      <c r="C198" s="88" t="s">
        <v>7</v>
      </c>
      <c r="D198" s="88" t="s">
        <v>48</v>
      </c>
      <c r="E198" s="88"/>
      <c r="F198" s="88"/>
    </row>
    <row r="199" spans="1:6" ht="30">
      <c r="A199" s="89" t="s">
        <v>181</v>
      </c>
      <c r="B199" s="89">
        <v>4</v>
      </c>
      <c r="C199" s="89" t="s">
        <v>53</v>
      </c>
      <c r="D199" s="89" t="s">
        <v>51</v>
      </c>
      <c r="E199" s="89"/>
      <c r="F199" s="89"/>
    </row>
    <row r="200" spans="1:6" ht="45.75">
      <c r="A200" s="88" t="s">
        <v>181</v>
      </c>
      <c r="B200" s="88">
        <v>4</v>
      </c>
      <c r="C200" s="88" t="s">
        <v>57</v>
      </c>
      <c r="D200" s="88" t="s">
        <v>55</v>
      </c>
      <c r="E200" s="88"/>
      <c r="F200" s="88"/>
    </row>
    <row r="201" spans="1:6" ht="30">
      <c r="A201" s="89" t="s">
        <v>182</v>
      </c>
      <c r="B201" s="89">
        <v>4</v>
      </c>
      <c r="C201" s="89" t="s">
        <v>53</v>
      </c>
      <c r="D201" s="89" t="s">
        <v>51</v>
      </c>
      <c r="E201" s="89"/>
      <c r="F201" s="89"/>
    </row>
    <row r="202" spans="1:6" ht="45.75">
      <c r="A202" s="88" t="s">
        <v>182</v>
      </c>
      <c r="B202" s="88">
        <v>4</v>
      </c>
      <c r="C202" s="88" t="s">
        <v>7</v>
      </c>
      <c r="D202" s="88" t="s">
        <v>115</v>
      </c>
      <c r="E202" s="88"/>
      <c r="F202" s="88"/>
    </row>
    <row r="203" spans="1:6" ht="30">
      <c r="A203" s="89" t="s">
        <v>182</v>
      </c>
      <c r="B203" s="89">
        <v>4</v>
      </c>
      <c r="C203" s="89" t="s">
        <v>50</v>
      </c>
      <c r="D203" s="89" t="s">
        <v>51</v>
      </c>
      <c r="E203" s="89"/>
      <c r="F203" s="89"/>
    </row>
    <row r="204" spans="1:6" ht="30">
      <c r="A204" s="88" t="s">
        <v>182</v>
      </c>
      <c r="B204" s="88">
        <v>4</v>
      </c>
      <c r="C204" s="88" t="s">
        <v>15</v>
      </c>
      <c r="D204" s="88" t="s">
        <v>116</v>
      </c>
      <c r="E204" s="88"/>
      <c r="F204" s="88"/>
    </row>
    <row r="205" spans="1:6" ht="45.75">
      <c r="A205" s="89" t="s">
        <v>182</v>
      </c>
      <c r="B205" s="89">
        <v>4</v>
      </c>
      <c r="C205" s="89" t="s">
        <v>57</v>
      </c>
      <c r="D205" s="89" t="s">
        <v>55</v>
      </c>
      <c r="E205" s="89"/>
      <c r="F205" s="89"/>
    </row>
    <row r="206" spans="1:6" ht="45.75">
      <c r="A206" s="88" t="s">
        <v>183</v>
      </c>
      <c r="B206" s="88">
        <v>4</v>
      </c>
      <c r="C206" s="88" t="s">
        <v>53</v>
      </c>
      <c r="D206" s="88" t="s">
        <v>51</v>
      </c>
      <c r="E206" s="88"/>
      <c r="F206" s="88"/>
    </row>
    <row r="207" spans="1:6" ht="45.75">
      <c r="A207" s="89" t="s">
        <v>183</v>
      </c>
      <c r="B207" s="89">
        <v>4</v>
      </c>
      <c r="C207" s="89" t="s">
        <v>50</v>
      </c>
      <c r="D207" s="89" t="s">
        <v>51</v>
      </c>
      <c r="E207" s="89"/>
      <c r="F207" s="89"/>
    </row>
    <row r="208" spans="1:6" ht="45.75">
      <c r="A208" s="88" t="s">
        <v>183</v>
      </c>
      <c r="B208" s="88">
        <v>4</v>
      </c>
      <c r="C208" s="88" t="s">
        <v>7</v>
      </c>
      <c r="D208" s="88" t="s">
        <v>48</v>
      </c>
      <c r="E208" s="88"/>
      <c r="F208" s="88"/>
    </row>
    <row r="209" spans="1:6" ht="45.75">
      <c r="A209" s="89" t="s">
        <v>183</v>
      </c>
      <c r="B209" s="89">
        <v>4</v>
      </c>
      <c r="C209" s="89" t="s">
        <v>15</v>
      </c>
      <c r="D209" s="89" t="s">
        <v>116</v>
      </c>
      <c r="E209" s="89"/>
      <c r="F209" s="89"/>
    </row>
    <row r="210" spans="1:6" ht="30">
      <c r="A210" s="88" t="s">
        <v>184</v>
      </c>
      <c r="B210" s="88">
        <v>4</v>
      </c>
      <c r="C210" s="88" t="s">
        <v>57</v>
      </c>
      <c r="D210" s="88" t="s">
        <v>185</v>
      </c>
      <c r="E210" s="88"/>
      <c r="F210" s="88"/>
    </row>
    <row r="211" spans="1:6" ht="30">
      <c r="A211" s="89" t="s">
        <v>184</v>
      </c>
      <c r="B211" s="89">
        <v>4</v>
      </c>
      <c r="C211" s="89" t="s">
        <v>53</v>
      </c>
      <c r="D211" s="89" t="s">
        <v>51</v>
      </c>
      <c r="E211" s="89"/>
      <c r="F211" s="89"/>
    </row>
    <row r="212" spans="1:6" ht="45.75">
      <c r="A212" s="88" t="s">
        <v>186</v>
      </c>
      <c r="B212" s="88">
        <v>1</v>
      </c>
      <c r="C212" s="88" t="s">
        <v>7</v>
      </c>
      <c r="D212" s="88" t="s">
        <v>65</v>
      </c>
      <c r="E212" s="88"/>
      <c r="F212" s="88"/>
    </row>
    <row r="213" spans="1:6" ht="45.75">
      <c r="A213" s="89" t="s">
        <v>187</v>
      </c>
      <c r="B213" s="89">
        <v>2</v>
      </c>
      <c r="C213" s="89" t="s">
        <v>7</v>
      </c>
      <c r="D213" s="89" t="s">
        <v>65</v>
      </c>
      <c r="E213" s="89"/>
      <c r="F213" s="89"/>
    </row>
    <row r="214" spans="1:6" ht="45.75">
      <c r="A214" s="88" t="s">
        <v>188</v>
      </c>
      <c r="B214" s="88">
        <v>3</v>
      </c>
      <c r="C214" s="88" t="s">
        <v>7</v>
      </c>
      <c r="D214" s="88" t="s">
        <v>69</v>
      </c>
      <c r="E214" s="88"/>
      <c r="F214" s="88"/>
    </row>
    <row r="215" spans="1:6">
      <c r="A215" s="89" t="s">
        <v>186</v>
      </c>
      <c r="B215" s="89">
        <v>1</v>
      </c>
      <c r="C215" s="89" t="s">
        <v>50</v>
      </c>
      <c r="D215" s="89" t="s">
        <v>51</v>
      </c>
      <c r="E215" s="89"/>
      <c r="F215" s="89"/>
    </row>
    <row r="216" spans="1:6">
      <c r="A216" s="88" t="s">
        <v>187</v>
      </c>
      <c r="B216" s="88">
        <v>2</v>
      </c>
      <c r="C216" s="88" t="s">
        <v>50</v>
      </c>
      <c r="D216" s="88" t="s">
        <v>51</v>
      </c>
      <c r="E216" s="88"/>
      <c r="F216" s="88"/>
    </row>
    <row r="217" spans="1:6">
      <c r="A217" s="89" t="s">
        <v>188</v>
      </c>
      <c r="B217" s="89">
        <v>3</v>
      </c>
      <c r="C217" s="89" t="s">
        <v>50</v>
      </c>
      <c r="D217" s="89" t="s">
        <v>51</v>
      </c>
      <c r="E217" s="89"/>
      <c r="F217" s="89"/>
    </row>
    <row r="218" spans="1:6" ht="45.75">
      <c r="A218" s="88" t="s">
        <v>189</v>
      </c>
      <c r="B218" s="88">
        <v>1</v>
      </c>
      <c r="C218" s="88" t="s">
        <v>7</v>
      </c>
      <c r="D218" s="88" t="s">
        <v>65</v>
      </c>
      <c r="E218" s="88"/>
      <c r="F218" s="88"/>
    </row>
    <row r="219" spans="1:6" ht="45.75">
      <c r="A219" s="89" t="s">
        <v>190</v>
      </c>
      <c r="B219" s="89">
        <v>2</v>
      </c>
      <c r="C219" s="89" t="s">
        <v>7</v>
      </c>
      <c r="D219" s="89" t="s">
        <v>65</v>
      </c>
      <c r="E219" s="89"/>
      <c r="F219" s="89"/>
    </row>
    <row r="220" spans="1:6" ht="45.75">
      <c r="A220" s="88" t="s">
        <v>191</v>
      </c>
      <c r="B220" s="88">
        <v>3</v>
      </c>
      <c r="C220" s="88" t="s">
        <v>7</v>
      </c>
      <c r="D220" s="88" t="s">
        <v>65</v>
      </c>
      <c r="E220" s="88"/>
      <c r="F220" s="88"/>
    </row>
    <row r="221" spans="1:6">
      <c r="A221" s="89" t="s">
        <v>189</v>
      </c>
      <c r="B221" s="89">
        <v>1</v>
      </c>
      <c r="C221" s="89" t="s">
        <v>70</v>
      </c>
      <c r="D221" s="89" t="s">
        <v>51</v>
      </c>
      <c r="E221" s="89"/>
      <c r="F221" s="89"/>
    </row>
    <row r="222" spans="1:6">
      <c r="A222" s="88" t="s">
        <v>190</v>
      </c>
      <c r="B222" s="88">
        <v>2</v>
      </c>
      <c r="C222" s="88" t="s">
        <v>70</v>
      </c>
      <c r="D222" s="88" t="s">
        <v>51</v>
      </c>
      <c r="E222" s="88"/>
      <c r="F222" s="88"/>
    </row>
    <row r="223" spans="1:6">
      <c r="A223" s="89" t="s">
        <v>191</v>
      </c>
      <c r="B223" s="89">
        <v>3</v>
      </c>
      <c r="C223" s="89" t="s">
        <v>70</v>
      </c>
      <c r="D223" s="89" t="s">
        <v>51</v>
      </c>
      <c r="E223" s="89"/>
      <c r="F223" s="89"/>
    </row>
    <row r="224" spans="1:6" ht="45.75">
      <c r="A224" s="88" t="s">
        <v>192</v>
      </c>
      <c r="B224" s="88">
        <v>4</v>
      </c>
      <c r="C224" s="88" t="s">
        <v>7</v>
      </c>
      <c r="D224" s="88" t="s">
        <v>65</v>
      </c>
      <c r="E224" s="88"/>
      <c r="F224" s="88"/>
    </row>
    <row r="225" spans="1:6" ht="45.75">
      <c r="A225" s="89" t="s">
        <v>193</v>
      </c>
      <c r="B225" s="89">
        <v>1</v>
      </c>
      <c r="C225" s="89" t="s">
        <v>7</v>
      </c>
      <c r="D225" s="89" t="s">
        <v>8</v>
      </c>
      <c r="E225" s="89"/>
      <c r="F225" s="89"/>
    </row>
    <row r="226" spans="1:6">
      <c r="A226" s="88" t="s">
        <v>193</v>
      </c>
      <c r="B226" s="88">
        <v>1</v>
      </c>
      <c r="C226" s="88" t="s">
        <v>19</v>
      </c>
      <c r="D226" s="88" t="s">
        <v>194</v>
      </c>
      <c r="E226" s="88"/>
      <c r="F226" s="88"/>
    </row>
    <row r="227" spans="1:6" ht="30">
      <c r="A227" s="89" t="s">
        <v>195</v>
      </c>
      <c r="B227" s="89">
        <v>3</v>
      </c>
      <c r="C227" s="89" t="s">
        <v>50</v>
      </c>
      <c r="D227" s="89" t="s">
        <v>51</v>
      </c>
      <c r="E227" s="89"/>
      <c r="F227" s="89"/>
    </row>
    <row r="228" spans="1:6" ht="45.75">
      <c r="A228" s="88" t="s">
        <v>195</v>
      </c>
      <c r="B228" s="88">
        <v>3</v>
      </c>
      <c r="C228" s="88" t="s">
        <v>7</v>
      </c>
      <c r="D228" s="88" t="s">
        <v>8</v>
      </c>
      <c r="E228" s="88"/>
      <c r="F228" s="88"/>
    </row>
    <row r="229" spans="1:6" ht="30">
      <c r="A229" s="89" t="s">
        <v>195</v>
      </c>
      <c r="B229" s="89">
        <v>3</v>
      </c>
      <c r="C229" s="89" t="s">
        <v>53</v>
      </c>
      <c r="D229" s="89" t="s">
        <v>51</v>
      </c>
      <c r="E229" s="89"/>
      <c r="F229" s="89"/>
    </row>
    <row r="230" spans="1:6" ht="30">
      <c r="A230" s="88" t="s">
        <v>195</v>
      </c>
      <c r="B230" s="88">
        <v>3</v>
      </c>
      <c r="C230" s="88" t="s">
        <v>19</v>
      </c>
      <c r="D230" s="88" t="s">
        <v>196</v>
      </c>
      <c r="E230" s="88"/>
      <c r="F230" s="88"/>
    </row>
    <row r="231" spans="1:6" ht="30">
      <c r="A231" s="89" t="s">
        <v>197</v>
      </c>
      <c r="B231" s="89">
        <v>3</v>
      </c>
      <c r="C231" s="89" t="s">
        <v>50</v>
      </c>
      <c r="D231" s="89" t="s">
        <v>51</v>
      </c>
      <c r="E231" s="89"/>
      <c r="F231" s="89"/>
    </row>
    <row r="232" spans="1:6" ht="45.75">
      <c r="A232" s="88" t="s">
        <v>197</v>
      </c>
      <c r="B232" s="88">
        <v>3</v>
      </c>
      <c r="C232" s="88" t="s">
        <v>7</v>
      </c>
      <c r="D232" s="88" t="s">
        <v>8</v>
      </c>
      <c r="E232" s="88"/>
      <c r="F232" s="88"/>
    </row>
    <row r="233" spans="1:6" ht="30">
      <c r="A233" s="89" t="s">
        <v>197</v>
      </c>
      <c r="B233" s="89">
        <v>3</v>
      </c>
      <c r="C233" s="89" t="s">
        <v>22</v>
      </c>
      <c r="D233" s="89" t="s">
        <v>198</v>
      </c>
      <c r="E233" s="89"/>
      <c r="F233" s="89"/>
    </row>
    <row r="234" spans="1:6" ht="30">
      <c r="A234" s="88" t="s">
        <v>197</v>
      </c>
      <c r="B234" s="88">
        <v>3</v>
      </c>
      <c r="C234" s="88" t="s">
        <v>19</v>
      </c>
      <c r="D234" s="88" t="s">
        <v>199</v>
      </c>
      <c r="E234" s="88"/>
      <c r="F234" s="88"/>
    </row>
    <row r="235" spans="1:6">
      <c r="A235" s="89" t="s">
        <v>200</v>
      </c>
      <c r="B235" s="89">
        <v>3</v>
      </c>
      <c r="C235" s="89" t="s">
        <v>50</v>
      </c>
      <c r="D235" s="89" t="s">
        <v>51</v>
      </c>
      <c r="E235" s="89"/>
      <c r="F235" s="89"/>
    </row>
    <row r="236" spans="1:6" ht="45.75">
      <c r="A236" s="88" t="s">
        <v>200</v>
      </c>
      <c r="B236" s="88">
        <v>3</v>
      </c>
      <c r="C236" s="88" t="s">
        <v>7</v>
      </c>
      <c r="D236" s="88" t="s">
        <v>8</v>
      </c>
      <c r="E236" s="88"/>
      <c r="F236" s="88"/>
    </row>
    <row r="237" spans="1:6">
      <c r="A237" s="89" t="s">
        <v>200</v>
      </c>
      <c r="B237" s="89">
        <v>3</v>
      </c>
      <c r="C237" s="89" t="s">
        <v>22</v>
      </c>
      <c r="D237" s="89" t="s">
        <v>194</v>
      </c>
      <c r="E237" s="89"/>
      <c r="F237" s="89"/>
    </row>
    <row r="238" spans="1:6">
      <c r="A238" s="88" t="s">
        <v>200</v>
      </c>
      <c r="B238" s="88">
        <v>3</v>
      </c>
      <c r="C238" s="88" t="s">
        <v>19</v>
      </c>
      <c r="D238" s="88" t="s">
        <v>199</v>
      </c>
      <c r="E238" s="88"/>
      <c r="F238" s="88"/>
    </row>
    <row r="239" spans="1:6" ht="45.75">
      <c r="A239" s="89" t="s">
        <v>201</v>
      </c>
      <c r="B239" s="89">
        <v>3</v>
      </c>
      <c r="C239" s="89" t="s">
        <v>7</v>
      </c>
      <c r="D239" s="89" t="s">
        <v>8</v>
      </c>
      <c r="E239" s="89"/>
      <c r="F239" s="89"/>
    </row>
    <row r="240" spans="1:6" ht="30">
      <c r="A240" s="88" t="s">
        <v>201</v>
      </c>
      <c r="B240" s="88">
        <v>3</v>
      </c>
      <c r="C240" s="88" t="s">
        <v>22</v>
      </c>
      <c r="D240" s="88" t="s">
        <v>198</v>
      </c>
      <c r="E240" s="88"/>
      <c r="F240" s="88"/>
    </row>
    <row r="241" spans="1:6" ht="30">
      <c r="A241" s="89" t="s">
        <v>201</v>
      </c>
      <c r="B241" s="89">
        <v>3</v>
      </c>
      <c r="C241" s="89" t="s">
        <v>50</v>
      </c>
      <c r="D241" s="89" t="s">
        <v>51</v>
      </c>
      <c r="E241" s="89"/>
      <c r="F241" s="89"/>
    </row>
    <row r="242" spans="1:6" ht="30">
      <c r="A242" s="88" t="s">
        <v>201</v>
      </c>
      <c r="B242" s="88">
        <v>3</v>
      </c>
      <c r="C242" s="88" t="s">
        <v>19</v>
      </c>
      <c r="D242" s="88" t="s">
        <v>199</v>
      </c>
      <c r="E242" s="88"/>
      <c r="F242" s="88"/>
    </row>
    <row r="243" spans="1:6" ht="45.75">
      <c r="A243" s="89" t="s">
        <v>202</v>
      </c>
      <c r="B243" s="89">
        <v>3</v>
      </c>
      <c r="C243" s="89" t="s">
        <v>7</v>
      </c>
      <c r="D243" s="89" t="s">
        <v>8</v>
      </c>
      <c r="E243" s="89"/>
      <c r="F243" s="89"/>
    </row>
    <row r="244" spans="1:6" ht="30">
      <c r="A244" s="88" t="s">
        <v>202</v>
      </c>
      <c r="B244" s="88">
        <v>3</v>
      </c>
      <c r="C244" s="88" t="s">
        <v>50</v>
      </c>
      <c r="D244" s="88" t="s">
        <v>51</v>
      </c>
      <c r="E244" s="88"/>
      <c r="F244" s="88"/>
    </row>
    <row r="245" spans="1:6" ht="30">
      <c r="A245" s="89" t="s">
        <v>202</v>
      </c>
      <c r="B245" s="89">
        <v>3</v>
      </c>
      <c r="C245" s="89" t="s">
        <v>22</v>
      </c>
      <c r="D245" s="89" t="s">
        <v>198</v>
      </c>
      <c r="E245" s="89"/>
      <c r="F245" s="89"/>
    </row>
    <row r="246" spans="1:6" ht="30">
      <c r="A246" s="88" t="s">
        <v>202</v>
      </c>
      <c r="B246" s="88">
        <v>3</v>
      </c>
      <c r="C246" s="88" t="s">
        <v>19</v>
      </c>
      <c r="D246" s="88" t="s">
        <v>199</v>
      </c>
      <c r="E246" s="88"/>
      <c r="F246" s="88"/>
    </row>
    <row r="247" spans="1:6" ht="30">
      <c r="A247" s="89" t="s">
        <v>203</v>
      </c>
      <c r="B247" s="89">
        <v>3</v>
      </c>
      <c r="C247" s="89" t="s">
        <v>50</v>
      </c>
      <c r="D247" s="89" t="s">
        <v>51</v>
      </c>
      <c r="E247" s="89"/>
      <c r="F247" s="89"/>
    </row>
    <row r="248" spans="1:6" ht="45.75">
      <c r="A248" s="88" t="s">
        <v>203</v>
      </c>
      <c r="B248" s="88">
        <v>3</v>
      </c>
      <c r="C248" s="88" t="s">
        <v>7</v>
      </c>
      <c r="D248" s="88" t="s">
        <v>8</v>
      </c>
      <c r="E248" s="88"/>
      <c r="F248" s="88"/>
    </row>
    <row r="249" spans="1:6" ht="30">
      <c r="A249" s="89" t="s">
        <v>203</v>
      </c>
      <c r="B249" s="89">
        <v>3</v>
      </c>
      <c r="C249" s="89" t="s">
        <v>22</v>
      </c>
      <c r="D249" s="89" t="s">
        <v>198</v>
      </c>
      <c r="E249" s="89"/>
      <c r="F249" s="89"/>
    </row>
    <row r="250" spans="1:6" ht="30">
      <c r="A250" s="88" t="s">
        <v>203</v>
      </c>
      <c r="B250" s="88">
        <v>3</v>
      </c>
      <c r="C250" s="88" t="s">
        <v>19</v>
      </c>
      <c r="D250" s="88" t="s">
        <v>199</v>
      </c>
      <c r="E250" s="88"/>
      <c r="F250" s="88"/>
    </row>
    <row r="251" spans="1:6" ht="45.75">
      <c r="A251" s="89" t="s">
        <v>204</v>
      </c>
      <c r="B251" s="89">
        <v>3</v>
      </c>
      <c r="C251" s="89" t="s">
        <v>7</v>
      </c>
      <c r="D251" s="89" t="s">
        <v>85</v>
      </c>
      <c r="E251" s="89"/>
      <c r="F251" s="89"/>
    </row>
    <row r="252" spans="1:6" ht="30">
      <c r="A252" s="88" t="s">
        <v>204</v>
      </c>
      <c r="B252" s="88">
        <v>3</v>
      </c>
      <c r="C252" s="88" t="s">
        <v>22</v>
      </c>
      <c r="D252" s="88" t="s">
        <v>198</v>
      </c>
      <c r="E252" s="88"/>
      <c r="F252" s="88"/>
    </row>
    <row r="253" spans="1:6" ht="30">
      <c r="A253" s="89" t="s">
        <v>204</v>
      </c>
      <c r="B253" s="89">
        <v>3</v>
      </c>
      <c r="C253" s="89" t="s">
        <v>19</v>
      </c>
      <c r="D253" s="89" t="s">
        <v>199</v>
      </c>
      <c r="E253" s="89"/>
      <c r="F253" s="89"/>
    </row>
    <row r="254" spans="1:6">
      <c r="A254" s="88" t="s">
        <v>205</v>
      </c>
      <c r="B254" s="88">
        <v>3</v>
      </c>
      <c r="C254" s="88" t="s">
        <v>50</v>
      </c>
      <c r="D254" s="88" t="s">
        <v>51</v>
      </c>
      <c r="E254" s="88"/>
      <c r="F254" s="88"/>
    </row>
    <row r="255" spans="1:6" ht="45.75">
      <c r="A255" s="89" t="s">
        <v>205</v>
      </c>
      <c r="B255" s="89">
        <v>3</v>
      </c>
      <c r="C255" s="89" t="s">
        <v>7</v>
      </c>
      <c r="D255" s="89" t="s">
        <v>8</v>
      </c>
      <c r="E255" s="89"/>
      <c r="F255" s="89"/>
    </row>
    <row r="256" spans="1:6">
      <c r="A256" s="88" t="s">
        <v>205</v>
      </c>
      <c r="B256" s="88">
        <v>3</v>
      </c>
      <c r="C256" s="88" t="s">
        <v>22</v>
      </c>
      <c r="D256" s="88" t="s">
        <v>198</v>
      </c>
      <c r="E256" s="88"/>
      <c r="F256" s="88"/>
    </row>
    <row r="257" spans="1:6">
      <c r="A257" s="89" t="s">
        <v>205</v>
      </c>
      <c r="B257" s="89">
        <v>3</v>
      </c>
      <c r="C257" s="89" t="s">
        <v>19</v>
      </c>
      <c r="D257" s="89" t="s">
        <v>199</v>
      </c>
      <c r="E257" s="89"/>
      <c r="F257" s="89"/>
    </row>
    <row r="258" spans="1:6" ht="30">
      <c r="A258" s="88" t="s">
        <v>206</v>
      </c>
      <c r="B258" s="88">
        <v>1</v>
      </c>
      <c r="C258" s="88" t="s">
        <v>7</v>
      </c>
      <c r="D258" s="88" t="s">
        <v>207</v>
      </c>
      <c r="E258" s="88"/>
      <c r="F258" s="88"/>
    </row>
    <row r="259" spans="1:6" ht="30">
      <c r="A259" s="89" t="s">
        <v>208</v>
      </c>
      <c r="B259" s="89">
        <v>2</v>
      </c>
      <c r="C259" s="89" t="s">
        <v>7</v>
      </c>
      <c r="D259" s="89" t="s">
        <v>91</v>
      </c>
      <c r="E259" s="89"/>
      <c r="F259" s="89"/>
    </row>
    <row r="260" spans="1:6" ht="30">
      <c r="A260" s="88" t="s">
        <v>209</v>
      </c>
      <c r="B260" s="88">
        <v>3</v>
      </c>
      <c r="C260" s="88" t="s">
        <v>7</v>
      </c>
      <c r="D260" s="88" t="s">
        <v>91</v>
      </c>
      <c r="E260" s="88"/>
      <c r="F260" s="88"/>
    </row>
    <row r="261" spans="1:6">
      <c r="A261" s="89" t="s">
        <v>206</v>
      </c>
      <c r="B261" s="89">
        <v>1</v>
      </c>
      <c r="C261" s="89" t="s">
        <v>70</v>
      </c>
      <c r="D261" s="89" t="s">
        <v>51</v>
      </c>
      <c r="E261" s="89"/>
      <c r="F261" s="89"/>
    </row>
    <row r="262" spans="1:6">
      <c r="A262" s="88" t="s">
        <v>208</v>
      </c>
      <c r="B262" s="88">
        <v>2</v>
      </c>
      <c r="C262" s="88" t="s">
        <v>70</v>
      </c>
      <c r="D262" s="88" t="s">
        <v>51</v>
      </c>
      <c r="E262" s="88"/>
      <c r="F262" s="88"/>
    </row>
    <row r="263" spans="1:6">
      <c r="A263" s="89" t="s">
        <v>209</v>
      </c>
      <c r="B263" s="89">
        <v>3</v>
      </c>
      <c r="C263" s="89" t="s">
        <v>70</v>
      </c>
      <c r="D263" s="89" t="s">
        <v>51</v>
      </c>
      <c r="E263" s="89"/>
      <c r="F263" s="89"/>
    </row>
    <row r="264" spans="1:6">
      <c r="A264" s="88" t="s">
        <v>206</v>
      </c>
      <c r="B264" s="88">
        <v>1</v>
      </c>
      <c r="C264" s="88" t="s">
        <v>50</v>
      </c>
      <c r="D264" s="88" t="s">
        <v>51</v>
      </c>
      <c r="E264" s="88"/>
      <c r="F264" s="88"/>
    </row>
    <row r="265" spans="1:6">
      <c r="A265" s="89" t="s">
        <v>208</v>
      </c>
      <c r="B265" s="89">
        <v>2</v>
      </c>
      <c r="C265" s="89" t="s">
        <v>50</v>
      </c>
      <c r="D265" s="89" t="s">
        <v>51</v>
      </c>
      <c r="E265" s="89"/>
      <c r="F265" s="89"/>
    </row>
    <row r="266" spans="1:6">
      <c r="A266" s="88" t="s">
        <v>209</v>
      </c>
      <c r="B266" s="88">
        <v>3</v>
      </c>
      <c r="C266" s="88" t="s">
        <v>50</v>
      </c>
      <c r="D266" s="88" t="s">
        <v>51</v>
      </c>
      <c r="E266" s="88"/>
      <c r="F266" s="88"/>
    </row>
    <row r="267" spans="1:6" ht="30">
      <c r="A267" s="89" t="s">
        <v>210</v>
      </c>
      <c r="B267" s="89">
        <v>1</v>
      </c>
      <c r="C267" s="89" t="s">
        <v>7</v>
      </c>
      <c r="D267" s="89" t="s">
        <v>91</v>
      </c>
      <c r="E267" s="89"/>
      <c r="F267" s="89"/>
    </row>
    <row r="268" spans="1:6" ht="56.25" customHeight="1">
      <c r="A268" s="88" t="s">
        <v>211</v>
      </c>
      <c r="B268" s="88">
        <v>2</v>
      </c>
      <c r="C268" s="88" t="s">
        <v>7</v>
      </c>
      <c r="D268" s="88" t="s">
        <v>91</v>
      </c>
      <c r="E268" s="88"/>
      <c r="F268" s="88"/>
    </row>
    <row r="269" spans="1:6" ht="56.25" customHeight="1">
      <c r="A269" s="89" t="s">
        <v>212</v>
      </c>
      <c r="B269" s="89">
        <v>3</v>
      </c>
      <c r="C269" s="89" t="s">
        <v>7</v>
      </c>
      <c r="D269" s="89" t="s">
        <v>213</v>
      </c>
      <c r="E269" s="89"/>
      <c r="F269" s="89"/>
    </row>
    <row r="270" spans="1:6" ht="30">
      <c r="A270" s="88" t="s">
        <v>214</v>
      </c>
      <c r="B270" s="88">
        <v>4</v>
      </c>
      <c r="C270" s="88" t="s">
        <v>7</v>
      </c>
      <c r="D270" s="88" t="s">
        <v>91</v>
      </c>
      <c r="E270" s="88"/>
      <c r="F270" s="88"/>
    </row>
    <row r="271" spans="1:6" ht="45.75">
      <c r="A271" s="89" t="s">
        <v>215</v>
      </c>
      <c r="B271" s="89">
        <v>3</v>
      </c>
      <c r="C271" s="89" t="s">
        <v>7</v>
      </c>
      <c r="D271" s="89" t="s">
        <v>216</v>
      </c>
      <c r="E271" s="89"/>
      <c r="F271" s="89"/>
    </row>
    <row r="272" spans="1:6" ht="45.75">
      <c r="A272" s="88" t="s">
        <v>215</v>
      </c>
      <c r="B272" s="88">
        <v>3</v>
      </c>
      <c r="C272" s="88" t="s">
        <v>112</v>
      </c>
      <c r="D272" s="88" t="s">
        <v>217</v>
      </c>
      <c r="E272" s="88"/>
      <c r="F272" s="88"/>
    </row>
    <row r="273" spans="1:6" ht="45.75">
      <c r="A273" s="89" t="s">
        <v>218</v>
      </c>
      <c r="B273" s="89">
        <v>3</v>
      </c>
      <c r="C273" s="89" t="s">
        <v>7</v>
      </c>
      <c r="D273" s="89" t="s">
        <v>8</v>
      </c>
      <c r="E273" s="89"/>
      <c r="F273" s="89"/>
    </row>
    <row r="274" spans="1:6" ht="45.75">
      <c r="A274" s="88" t="s">
        <v>218</v>
      </c>
      <c r="B274" s="88">
        <v>3</v>
      </c>
      <c r="C274" s="88" t="s">
        <v>112</v>
      </c>
      <c r="D274" s="88" t="s">
        <v>217</v>
      </c>
      <c r="E274" s="88"/>
      <c r="F274" s="88"/>
    </row>
    <row r="275" spans="1:6" ht="45.75">
      <c r="A275" s="89" t="s">
        <v>219</v>
      </c>
      <c r="B275" s="89">
        <v>3</v>
      </c>
      <c r="C275" s="89" t="s">
        <v>220</v>
      </c>
      <c r="D275" s="89" t="s">
        <v>8</v>
      </c>
      <c r="E275" s="89"/>
      <c r="F275" s="89"/>
    </row>
    <row r="276" spans="1:6" ht="45.75">
      <c r="A276" s="88" t="s">
        <v>221</v>
      </c>
      <c r="B276" s="88">
        <v>3</v>
      </c>
      <c r="C276" s="88" t="s">
        <v>7</v>
      </c>
      <c r="D276" s="88" t="s">
        <v>8</v>
      </c>
      <c r="E276" s="88"/>
      <c r="F276" s="88"/>
    </row>
    <row r="277" spans="1:6" ht="45.75">
      <c r="A277" s="89" t="s">
        <v>222</v>
      </c>
      <c r="B277" s="89">
        <v>3</v>
      </c>
      <c r="C277" s="89" t="s">
        <v>7</v>
      </c>
      <c r="D277" s="89" t="s">
        <v>8</v>
      </c>
      <c r="E277" s="89"/>
      <c r="F277" s="89"/>
    </row>
    <row r="278" spans="1:6" ht="30">
      <c r="A278" s="88" t="s">
        <v>223</v>
      </c>
      <c r="B278" s="88">
        <v>1</v>
      </c>
      <c r="C278" s="88" t="s">
        <v>7</v>
      </c>
      <c r="D278" s="88" t="s">
        <v>91</v>
      </c>
      <c r="E278" s="88"/>
      <c r="F278" s="88"/>
    </row>
    <row r="279" spans="1:6" ht="30">
      <c r="A279" s="89" t="s">
        <v>224</v>
      </c>
      <c r="B279" s="89">
        <v>2</v>
      </c>
      <c r="C279" s="89" t="s">
        <v>7</v>
      </c>
      <c r="D279" s="89" t="s">
        <v>91</v>
      </c>
      <c r="E279" s="89"/>
      <c r="F279" s="89"/>
    </row>
    <row r="280" spans="1:6" ht="30">
      <c r="A280" s="88" t="s">
        <v>225</v>
      </c>
      <c r="B280" s="88">
        <v>3</v>
      </c>
      <c r="C280" s="88" t="s">
        <v>7</v>
      </c>
      <c r="D280" s="88" t="s">
        <v>91</v>
      </c>
      <c r="E280" s="88"/>
      <c r="F280" s="88"/>
    </row>
    <row r="281" spans="1:6" ht="30">
      <c r="A281" s="89" t="s">
        <v>226</v>
      </c>
      <c r="B281" s="89">
        <v>1</v>
      </c>
      <c r="C281" s="89" t="s">
        <v>7</v>
      </c>
      <c r="D281" s="89" t="s">
        <v>91</v>
      </c>
      <c r="E281" s="89"/>
      <c r="F281" s="89"/>
    </row>
    <row r="282" spans="1:6" ht="30">
      <c r="A282" s="88" t="s">
        <v>227</v>
      </c>
      <c r="B282" s="88">
        <v>2</v>
      </c>
      <c r="C282" s="88" t="s">
        <v>7</v>
      </c>
      <c r="D282" s="88" t="s">
        <v>91</v>
      </c>
      <c r="E282" s="88"/>
      <c r="F282" s="88"/>
    </row>
    <row r="283" spans="1:6" ht="30">
      <c r="A283" s="89" t="s">
        <v>228</v>
      </c>
      <c r="B283" s="89">
        <v>3</v>
      </c>
      <c r="C283" s="89" t="s">
        <v>7</v>
      </c>
      <c r="D283" s="89" t="s">
        <v>91</v>
      </c>
      <c r="E283" s="89"/>
      <c r="F283" s="89"/>
    </row>
    <row r="284" spans="1:6" ht="30">
      <c r="A284" s="88" t="s">
        <v>229</v>
      </c>
      <c r="B284" s="88">
        <v>4</v>
      </c>
      <c r="C284" s="88" t="s">
        <v>7</v>
      </c>
      <c r="D284" s="88" t="s">
        <v>91</v>
      </c>
      <c r="E284" s="88"/>
      <c r="F284" s="88"/>
    </row>
    <row r="285" spans="1:6" ht="45.75">
      <c r="A285" s="89" t="s">
        <v>230</v>
      </c>
      <c r="B285" s="89">
        <v>3</v>
      </c>
      <c r="C285" s="89" t="s">
        <v>7</v>
      </c>
      <c r="D285" s="89" t="s">
        <v>8</v>
      </c>
      <c r="E285" s="89"/>
      <c r="F285" s="89"/>
    </row>
    <row r="286" spans="1:6" ht="45.75">
      <c r="A286" s="88" t="s">
        <v>230</v>
      </c>
      <c r="B286" s="88">
        <v>3</v>
      </c>
      <c r="C286" s="88" t="s">
        <v>75</v>
      </c>
      <c r="D286" s="88" t="s">
        <v>76</v>
      </c>
      <c r="E286" s="88"/>
      <c r="F286" s="88"/>
    </row>
    <row r="287" spans="1:6">
      <c r="A287" s="89" t="s">
        <v>230</v>
      </c>
      <c r="B287" s="89">
        <v>3</v>
      </c>
      <c r="C287" s="89" t="s">
        <v>22</v>
      </c>
      <c r="D287" s="89" t="s">
        <v>231</v>
      </c>
      <c r="E287" s="89"/>
      <c r="F287" s="89"/>
    </row>
    <row r="288" spans="1:6" ht="45.75">
      <c r="A288" s="88" t="s">
        <v>232</v>
      </c>
      <c r="B288" s="88">
        <v>3</v>
      </c>
      <c r="C288" s="88" t="s">
        <v>7</v>
      </c>
      <c r="D288" s="88" t="s">
        <v>8</v>
      </c>
      <c r="E288" s="88"/>
      <c r="F288" s="88"/>
    </row>
    <row r="289" spans="1:6" ht="30">
      <c r="A289" s="89" t="s">
        <v>232</v>
      </c>
      <c r="B289" s="89">
        <v>3</v>
      </c>
      <c r="C289" s="89" t="s">
        <v>22</v>
      </c>
      <c r="D289" s="89" t="s">
        <v>231</v>
      </c>
      <c r="E289" s="89"/>
      <c r="F289" s="89"/>
    </row>
    <row r="290" spans="1:6" ht="45.75">
      <c r="A290" s="88" t="s">
        <v>233</v>
      </c>
      <c r="B290" s="88">
        <v>3</v>
      </c>
      <c r="C290" s="88" t="s">
        <v>7</v>
      </c>
      <c r="D290" s="88" t="s">
        <v>8</v>
      </c>
      <c r="E290" s="88"/>
      <c r="F290" s="88"/>
    </row>
    <row r="291" spans="1:6" ht="30">
      <c r="A291" s="89" t="s">
        <v>233</v>
      </c>
      <c r="B291" s="89">
        <v>3</v>
      </c>
      <c r="C291" s="89" t="s">
        <v>19</v>
      </c>
      <c r="D291" s="89" t="s">
        <v>234</v>
      </c>
      <c r="E291" s="89"/>
      <c r="F291" s="89"/>
    </row>
    <row r="292" spans="1:6" ht="45.75">
      <c r="A292" s="88" t="s">
        <v>235</v>
      </c>
      <c r="B292" s="88">
        <v>2</v>
      </c>
      <c r="C292" s="88" t="s">
        <v>7</v>
      </c>
      <c r="D292" s="88" t="s">
        <v>8</v>
      </c>
      <c r="E292" s="88"/>
      <c r="F292" s="88"/>
    </row>
    <row r="293" spans="1:6" ht="30">
      <c r="A293" s="89" t="s">
        <v>235</v>
      </c>
      <c r="B293" s="89">
        <v>2</v>
      </c>
      <c r="C293" s="89" t="s">
        <v>19</v>
      </c>
      <c r="D293" s="89" t="s">
        <v>236</v>
      </c>
      <c r="E293" s="89"/>
      <c r="F293" s="89"/>
    </row>
    <row r="294" spans="1:6" ht="45.75">
      <c r="A294" s="88" t="s">
        <v>237</v>
      </c>
      <c r="B294" s="88">
        <v>3</v>
      </c>
      <c r="C294" s="88" t="s">
        <v>7</v>
      </c>
      <c r="D294" s="88" t="s">
        <v>8</v>
      </c>
      <c r="E294" s="88"/>
      <c r="F294" s="88"/>
    </row>
    <row r="295" spans="1:6" ht="30">
      <c r="A295" s="89" t="s">
        <v>237</v>
      </c>
      <c r="B295" s="89">
        <v>3</v>
      </c>
      <c r="C295" s="89" t="s">
        <v>19</v>
      </c>
      <c r="D295" s="89" t="s">
        <v>238</v>
      </c>
      <c r="E295" s="89"/>
      <c r="F295" s="89"/>
    </row>
    <row r="296" spans="1:6" ht="45.75">
      <c r="A296" s="88" t="s">
        <v>239</v>
      </c>
      <c r="B296" s="88">
        <v>3</v>
      </c>
      <c r="C296" s="88" t="s">
        <v>7</v>
      </c>
      <c r="D296" s="88" t="s">
        <v>8</v>
      </c>
      <c r="E296" s="88"/>
      <c r="F296" s="88"/>
    </row>
    <row r="297" spans="1:6" ht="45.75">
      <c r="A297" s="89" t="s">
        <v>239</v>
      </c>
      <c r="B297" s="89">
        <v>3</v>
      </c>
      <c r="C297" s="89" t="s">
        <v>75</v>
      </c>
      <c r="D297" s="89" t="s">
        <v>76</v>
      </c>
      <c r="E297" s="89"/>
      <c r="F297" s="89"/>
    </row>
    <row r="298" spans="1:6" ht="45.75">
      <c r="A298" s="88" t="s">
        <v>239</v>
      </c>
      <c r="B298" s="88">
        <v>3</v>
      </c>
      <c r="C298" s="88" t="s">
        <v>112</v>
      </c>
      <c r="D298" s="88" t="s">
        <v>217</v>
      </c>
      <c r="E298" s="88"/>
      <c r="F298" s="88"/>
    </row>
    <row r="299" spans="1:6" ht="30">
      <c r="A299" s="89" t="s">
        <v>239</v>
      </c>
      <c r="B299" s="89">
        <v>3</v>
      </c>
      <c r="C299" s="89" t="s">
        <v>22</v>
      </c>
      <c r="D299" s="89" t="s">
        <v>240</v>
      </c>
      <c r="E299" s="89"/>
      <c r="F299" s="89"/>
    </row>
    <row r="300" spans="1:6" ht="45.75">
      <c r="A300" s="88" t="s">
        <v>241</v>
      </c>
      <c r="B300" s="88">
        <v>1</v>
      </c>
      <c r="C300" s="88" t="s">
        <v>7</v>
      </c>
      <c r="D300" s="88" t="s">
        <v>8</v>
      </c>
      <c r="E300" s="88"/>
      <c r="F300" s="88"/>
    </row>
    <row r="301" spans="1:6">
      <c r="A301" s="89" t="s">
        <v>241</v>
      </c>
      <c r="B301" s="89">
        <v>1</v>
      </c>
      <c r="C301" s="89" t="s">
        <v>19</v>
      </c>
      <c r="D301" s="89" t="s">
        <v>231</v>
      </c>
      <c r="E301" s="89"/>
      <c r="F301" s="89"/>
    </row>
    <row r="302" spans="1:6" ht="45.75">
      <c r="A302" s="88" t="s">
        <v>242</v>
      </c>
      <c r="B302" s="88">
        <v>2</v>
      </c>
      <c r="C302" s="88" t="s">
        <v>7</v>
      </c>
      <c r="D302" s="88" t="s">
        <v>85</v>
      </c>
      <c r="E302" s="88"/>
      <c r="F302" s="88"/>
    </row>
    <row r="303" spans="1:6" ht="30">
      <c r="A303" s="89" t="s">
        <v>242</v>
      </c>
      <c r="B303" s="89">
        <v>2</v>
      </c>
      <c r="C303" s="89" t="s">
        <v>22</v>
      </c>
      <c r="D303" s="89" t="s">
        <v>231</v>
      </c>
      <c r="E303" s="89"/>
      <c r="F303" s="89"/>
    </row>
    <row r="304" spans="1:6" ht="45.75">
      <c r="A304" s="88" t="s">
        <v>243</v>
      </c>
      <c r="B304" s="88">
        <v>3</v>
      </c>
      <c r="C304" s="88" t="s">
        <v>7</v>
      </c>
      <c r="D304" s="88" t="s">
        <v>8</v>
      </c>
      <c r="E304" s="88"/>
      <c r="F304" s="88"/>
    </row>
    <row r="305" spans="1:6" ht="45.75">
      <c r="A305" s="89" t="s">
        <v>243</v>
      </c>
      <c r="B305" s="89">
        <v>3</v>
      </c>
      <c r="C305" s="89" t="s">
        <v>54</v>
      </c>
      <c r="D305" s="89" t="s">
        <v>55</v>
      </c>
      <c r="E305" s="89"/>
      <c r="F305" s="89"/>
    </row>
    <row r="306" spans="1:6" ht="30">
      <c r="A306" s="88" t="s">
        <v>243</v>
      </c>
      <c r="B306" s="88">
        <v>3</v>
      </c>
      <c r="C306" s="88" t="s">
        <v>19</v>
      </c>
      <c r="D306" s="88" t="s">
        <v>244</v>
      </c>
      <c r="E306" s="88"/>
      <c r="F306" s="88"/>
    </row>
    <row r="307" spans="1:6" ht="45.75">
      <c r="A307" s="89" t="s">
        <v>245</v>
      </c>
      <c r="B307" s="89">
        <v>1</v>
      </c>
      <c r="C307" s="89" t="s">
        <v>7</v>
      </c>
      <c r="D307" s="89" t="s">
        <v>8</v>
      </c>
      <c r="E307" s="89"/>
      <c r="F307" s="89"/>
    </row>
    <row r="308" spans="1:6">
      <c r="A308" s="88" t="s">
        <v>245</v>
      </c>
      <c r="B308" s="88">
        <v>1</v>
      </c>
      <c r="C308" s="88" t="s">
        <v>19</v>
      </c>
      <c r="D308" s="88" t="s">
        <v>231</v>
      </c>
      <c r="E308" s="88"/>
      <c r="F308" s="88"/>
    </row>
    <row r="309" spans="1:6" ht="45.75">
      <c r="A309" s="89" t="s">
        <v>246</v>
      </c>
      <c r="B309" s="89">
        <v>1</v>
      </c>
      <c r="C309" s="89" t="s">
        <v>7</v>
      </c>
      <c r="D309" s="89" t="s">
        <v>8</v>
      </c>
      <c r="E309" s="89"/>
      <c r="F309" s="89"/>
    </row>
    <row r="310" spans="1:6">
      <c r="A310" s="88" t="s">
        <v>246</v>
      </c>
      <c r="B310" s="88">
        <v>1</v>
      </c>
      <c r="C310" s="88" t="s">
        <v>19</v>
      </c>
      <c r="D310" s="88" t="s">
        <v>231</v>
      </c>
      <c r="E310" s="88"/>
      <c r="F310" s="88"/>
    </row>
    <row r="311" spans="1:6" ht="45.75">
      <c r="A311" s="89" t="s">
        <v>247</v>
      </c>
      <c r="B311" s="89">
        <v>1</v>
      </c>
      <c r="C311" s="89" t="s">
        <v>7</v>
      </c>
      <c r="D311" s="89" t="s">
        <v>8</v>
      </c>
      <c r="E311" s="89"/>
      <c r="F311" s="89"/>
    </row>
    <row r="312" spans="1:6" ht="30">
      <c r="A312" s="88" t="s">
        <v>247</v>
      </c>
      <c r="B312" s="88">
        <v>1</v>
      </c>
      <c r="C312" s="88" t="s">
        <v>19</v>
      </c>
      <c r="D312" s="88" t="s">
        <v>231</v>
      </c>
      <c r="E312" s="88"/>
      <c r="F312" s="88"/>
    </row>
    <row r="313" spans="1:6" ht="45.75">
      <c r="A313" s="89" t="s">
        <v>248</v>
      </c>
      <c r="B313" s="89">
        <v>1</v>
      </c>
      <c r="C313" s="89" t="s">
        <v>7</v>
      </c>
      <c r="D313" s="89" t="s">
        <v>8</v>
      </c>
      <c r="E313" s="89"/>
      <c r="F313" s="89"/>
    </row>
    <row r="314" spans="1:6" ht="30">
      <c r="A314" s="88" t="s">
        <v>249</v>
      </c>
      <c r="B314" s="88">
        <v>3</v>
      </c>
      <c r="C314" s="88" t="s">
        <v>7</v>
      </c>
      <c r="D314" s="88" t="s">
        <v>250</v>
      </c>
      <c r="E314" s="88"/>
      <c r="F314" s="88"/>
    </row>
    <row r="315" spans="1:6" ht="45.75">
      <c r="A315" s="89" t="s">
        <v>249</v>
      </c>
      <c r="B315" s="89">
        <v>3</v>
      </c>
      <c r="C315" s="89" t="s">
        <v>112</v>
      </c>
      <c r="D315" s="89" t="s">
        <v>217</v>
      </c>
      <c r="E315" s="89"/>
      <c r="F315" s="89"/>
    </row>
    <row r="316" spans="1:6" ht="30">
      <c r="A316" s="88" t="s">
        <v>249</v>
      </c>
      <c r="B316" s="88">
        <v>3</v>
      </c>
      <c r="C316" s="88" t="s">
        <v>19</v>
      </c>
      <c r="D316" s="88" t="s">
        <v>251</v>
      </c>
      <c r="E316" s="88"/>
      <c r="F316" s="88"/>
    </row>
    <row r="317" spans="1:6" ht="30">
      <c r="A317" s="89" t="s">
        <v>249</v>
      </c>
      <c r="B317" s="89">
        <v>3</v>
      </c>
      <c r="C317" s="89" t="s">
        <v>22</v>
      </c>
      <c r="D317" s="89" t="s">
        <v>231</v>
      </c>
      <c r="E317" s="89"/>
      <c r="F317" s="89"/>
    </row>
    <row r="318" spans="1:6" ht="45.75">
      <c r="A318" s="88" t="s">
        <v>252</v>
      </c>
      <c r="B318" s="88">
        <v>3</v>
      </c>
      <c r="C318" s="88" t="s">
        <v>7</v>
      </c>
      <c r="D318" s="88" t="s">
        <v>8</v>
      </c>
      <c r="E318" s="88"/>
      <c r="F318" s="88"/>
    </row>
    <row r="319" spans="1:6" ht="45.75">
      <c r="A319" s="89" t="s">
        <v>252</v>
      </c>
      <c r="B319" s="89">
        <v>3</v>
      </c>
      <c r="C319" s="89" t="s">
        <v>22</v>
      </c>
      <c r="D319" s="89" t="s">
        <v>231</v>
      </c>
      <c r="E319" s="89"/>
      <c r="F319" s="89"/>
    </row>
    <row r="320" spans="1:6" ht="45.75">
      <c r="A320" s="88" t="s">
        <v>253</v>
      </c>
      <c r="B320" s="88">
        <v>3</v>
      </c>
      <c r="C320" s="88" t="s">
        <v>7</v>
      </c>
      <c r="D320" s="88" t="s">
        <v>8</v>
      </c>
      <c r="E320" s="88"/>
      <c r="F320" s="88"/>
    </row>
    <row r="321" spans="1:6" ht="45.75">
      <c r="A321" s="89" t="s">
        <v>253</v>
      </c>
      <c r="B321" s="89">
        <v>3</v>
      </c>
      <c r="C321" s="89" t="s">
        <v>112</v>
      </c>
      <c r="D321" s="90" t="s">
        <v>217</v>
      </c>
      <c r="E321" s="89"/>
      <c r="F321" s="89"/>
    </row>
    <row r="322" spans="1:6" ht="30">
      <c r="A322" s="88" t="s">
        <v>253</v>
      </c>
      <c r="B322" s="88">
        <v>3</v>
      </c>
      <c r="C322" s="88" t="s">
        <v>22</v>
      </c>
      <c r="D322" s="91" t="s">
        <v>231</v>
      </c>
      <c r="E322" s="88"/>
      <c r="F322" s="88"/>
    </row>
    <row r="323" spans="1:6" ht="30">
      <c r="A323" s="89" t="s">
        <v>254</v>
      </c>
      <c r="B323" s="89">
        <v>2</v>
      </c>
      <c r="C323" s="89" t="s">
        <v>7</v>
      </c>
      <c r="D323" s="89" t="s">
        <v>51</v>
      </c>
      <c r="E323" s="89"/>
      <c r="F323" s="89"/>
    </row>
    <row r="324" spans="1:6" ht="73.5" customHeight="1">
      <c r="A324" s="88" t="s">
        <v>254</v>
      </c>
      <c r="B324" s="88">
        <v>2</v>
      </c>
      <c r="C324" s="88" t="s">
        <v>255</v>
      </c>
      <c r="D324" s="88" t="s">
        <v>256</v>
      </c>
      <c r="E324" s="88"/>
      <c r="F324" s="88"/>
    </row>
    <row r="325" spans="1:6" ht="73.5" customHeight="1">
      <c r="A325" s="89" t="s">
        <v>254</v>
      </c>
      <c r="B325" s="89">
        <v>2</v>
      </c>
      <c r="C325" s="89" t="s">
        <v>19</v>
      </c>
      <c r="D325" s="89" t="s">
        <v>257</v>
      </c>
      <c r="E325" s="89"/>
      <c r="F325" s="89"/>
    </row>
    <row r="326" spans="1:6" ht="45.75">
      <c r="A326" s="88" t="s">
        <v>258</v>
      </c>
      <c r="B326" s="88">
        <v>2</v>
      </c>
      <c r="C326" s="88" t="s">
        <v>7</v>
      </c>
      <c r="D326" s="88" t="s">
        <v>8</v>
      </c>
      <c r="E326" s="88"/>
      <c r="F326" s="88"/>
    </row>
    <row r="327" spans="1:6" ht="30">
      <c r="A327" s="89" t="s">
        <v>258</v>
      </c>
      <c r="B327" s="89">
        <v>2</v>
      </c>
      <c r="C327" s="89" t="s">
        <v>255</v>
      </c>
      <c r="D327" s="89" t="s">
        <v>256</v>
      </c>
      <c r="E327" s="89"/>
      <c r="F327" s="89"/>
    </row>
    <row r="328" spans="1:6" ht="30">
      <c r="A328" s="88" t="s">
        <v>258</v>
      </c>
      <c r="B328" s="88">
        <v>2</v>
      </c>
      <c r="C328" s="88" t="s">
        <v>19</v>
      </c>
      <c r="D328" s="88" t="s">
        <v>259</v>
      </c>
      <c r="E328" s="88"/>
      <c r="F328" s="88"/>
    </row>
    <row r="329" spans="1:6" ht="45.75">
      <c r="A329" s="89" t="s">
        <v>260</v>
      </c>
      <c r="B329" s="89">
        <v>3</v>
      </c>
      <c r="C329" s="89" t="s">
        <v>7</v>
      </c>
      <c r="D329" s="89" t="s">
        <v>8</v>
      </c>
      <c r="E329" s="89"/>
      <c r="F329" s="89"/>
    </row>
    <row r="330" spans="1:6" ht="30">
      <c r="A330" s="88" t="s">
        <v>260</v>
      </c>
      <c r="B330" s="88">
        <v>3</v>
      </c>
      <c r="C330" s="88" t="s">
        <v>22</v>
      </c>
      <c r="D330" s="88" t="s">
        <v>231</v>
      </c>
      <c r="E330" s="88"/>
      <c r="F330" s="88"/>
    </row>
    <row r="331" spans="1:6" ht="30">
      <c r="A331" s="89" t="s">
        <v>261</v>
      </c>
      <c r="B331" s="89">
        <v>1</v>
      </c>
      <c r="C331" s="89" t="s">
        <v>7</v>
      </c>
      <c r="D331" s="89" t="s">
        <v>91</v>
      </c>
      <c r="E331" s="89"/>
      <c r="F331" s="89"/>
    </row>
    <row r="332" spans="1:6" ht="30">
      <c r="A332" s="88" t="s">
        <v>262</v>
      </c>
      <c r="B332" s="88">
        <v>2</v>
      </c>
      <c r="C332" s="88" t="s">
        <v>7</v>
      </c>
      <c r="D332" s="88" t="s">
        <v>91</v>
      </c>
      <c r="E332" s="88"/>
      <c r="F332" s="88"/>
    </row>
    <row r="333" spans="1:6" ht="30">
      <c r="A333" s="89" t="s">
        <v>263</v>
      </c>
      <c r="B333" s="89">
        <v>3</v>
      </c>
      <c r="C333" s="89" t="s">
        <v>7</v>
      </c>
      <c r="D333" s="89" t="s">
        <v>207</v>
      </c>
      <c r="E333" s="89"/>
      <c r="F333" s="89"/>
    </row>
    <row r="334" spans="1:6" ht="62.25" customHeight="1">
      <c r="A334" s="88" t="s">
        <v>264</v>
      </c>
      <c r="B334" s="88">
        <v>1</v>
      </c>
      <c r="C334" s="88" t="s">
        <v>7</v>
      </c>
      <c r="D334" s="88" t="s">
        <v>91</v>
      </c>
      <c r="E334" s="88"/>
      <c r="F334" s="88"/>
    </row>
    <row r="335" spans="1:6" ht="30">
      <c r="A335" s="89" t="s">
        <v>265</v>
      </c>
      <c r="B335" s="89">
        <v>2</v>
      </c>
      <c r="C335" s="89" t="s">
        <v>7</v>
      </c>
      <c r="D335" s="89" t="s">
        <v>91</v>
      </c>
      <c r="E335" s="89"/>
      <c r="F335" s="89"/>
    </row>
    <row r="336" spans="1:6" ht="30">
      <c r="A336" s="88" t="s">
        <v>266</v>
      </c>
      <c r="B336" s="88">
        <v>3</v>
      </c>
      <c r="C336" s="88" t="s">
        <v>7</v>
      </c>
      <c r="D336" s="88" t="s">
        <v>91</v>
      </c>
      <c r="E336" s="88"/>
      <c r="F336" s="88"/>
    </row>
    <row r="337" spans="1:6" ht="56.25" customHeight="1">
      <c r="A337" s="89" t="s">
        <v>267</v>
      </c>
      <c r="B337" s="89">
        <v>4</v>
      </c>
      <c r="C337" s="89" t="s">
        <v>7</v>
      </c>
      <c r="D337" s="89" t="s">
        <v>91</v>
      </c>
      <c r="E337" s="89"/>
      <c r="F337" s="89"/>
    </row>
    <row r="338" spans="1:6" ht="45.75">
      <c r="A338" s="88" t="s">
        <v>268</v>
      </c>
      <c r="B338" s="88">
        <v>3</v>
      </c>
      <c r="C338" s="88" t="s">
        <v>7</v>
      </c>
      <c r="D338" s="88" t="s">
        <v>131</v>
      </c>
      <c r="E338" s="88"/>
      <c r="F338" s="88"/>
    </row>
    <row r="339" spans="1:6" ht="30">
      <c r="A339" s="89" t="s">
        <v>268</v>
      </c>
      <c r="B339" s="89">
        <v>3</v>
      </c>
      <c r="C339" s="89" t="s">
        <v>15</v>
      </c>
      <c r="D339" s="89" t="s">
        <v>136</v>
      </c>
      <c r="E339" s="89"/>
      <c r="F339" s="89"/>
    </row>
    <row r="340" spans="1:6" ht="45.75">
      <c r="A340" s="88" t="s">
        <v>268</v>
      </c>
      <c r="B340" s="88">
        <v>3</v>
      </c>
      <c r="C340" s="88" t="s">
        <v>112</v>
      </c>
      <c r="D340" s="88" t="s">
        <v>217</v>
      </c>
      <c r="E340" s="88"/>
      <c r="F340" s="88"/>
    </row>
    <row r="341" spans="1:6" ht="45.75">
      <c r="A341" s="89" t="s">
        <v>269</v>
      </c>
      <c r="B341" s="89">
        <v>3</v>
      </c>
      <c r="C341" s="89" t="s">
        <v>7</v>
      </c>
      <c r="D341" s="89" t="s">
        <v>131</v>
      </c>
      <c r="E341" s="89"/>
      <c r="F341" s="89"/>
    </row>
    <row r="342" spans="1:6" ht="30">
      <c r="A342" s="88" t="s">
        <v>269</v>
      </c>
      <c r="B342" s="88">
        <v>3</v>
      </c>
      <c r="C342" s="88" t="s">
        <v>15</v>
      </c>
      <c r="D342" s="88" t="s">
        <v>136</v>
      </c>
      <c r="E342" s="88"/>
      <c r="F342" s="88"/>
    </row>
    <row r="343" spans="1:6" ht="45.75">
      <c r="A343" s="89" t="s">
        <v>270</v>
      </c>
      <c r="B343" s="89">
        <v>1</v>
      </c>
      <c r="C343" s="89" t="s">
        <v>7</v>
      </c>
      <c r="D343" s="89" t="s">
        <v>32</v>
      </c>
      <c r="E343" s="89"/>
      <c r="F343" s="89"/>
    </row>
    <row r="344" spans="1:6" ht="45.75">
      <c r="A344" s="88" t="s">
        <v>271</v>
      </c>
      <c r="B344" s="88">
        <v>2</v>
      </c>
      <c r="C344" s="88" t="s">
        <v>7</v>
      </c>
      <c r="D344" s="88" t="s">
        <v>32</v>
      </c>
      <c r="E344" s="88"/>
      <c r="F344" s="88"/>
    </row>
    <row r="345" spans="1:6" ht="45.75">
      <c r="A345" s="89" t="s">
        <v>272</v>
      </c>
      <c r="B345" s="89">
        <v>3</v>
      </c>
      <c r="C345" s="89" t="s">
        <v>7</v>
      </c>
      <c r="D345" s="89" t="s">
        <v>32</v>
      </c>
      <c r="E345" s="89"/>
      <c r="F345" s="89"/>
    </row>
    <row r="346" spans="1:6" ht="45.75">
      <c r="A346" s="88" t="s">
        <v>273</v>
      </c>
      <c r="B346" s="88">
        <v>1</v>
      </c>
      <c r="C346" s="88" t="s">
        <v>7</v>
      </c>
      <c r="D346" s="88" t="s">
        <v>32</v>
      </c>
      <c r="E346" s="88"/>
      <c r="F346" s="88"/>
    </row>
    <row r="347" spans="1:6" ht="45.75">
      <c r="A347" s="89" t="s">
        <v>274</v>
      </c>
      <c r="B347" s="89">
        <v>2</v>
      </c>
      <c r="C347" s="89" t="s">
        <v>7</v>
      </c>
      <c r="D347" s="89" t="s">
        <v>32</v>
      </c>
      <c r="E347" s="89"/>
      <c r="F347" s="89"/>
    </row>
    <row r="348" spans="1:6" ht="45.75">
      <c r="A348" s="88" t="s">
        <v>275</v>
      </c>
      <c r="B348" s="88">
        <v>3</v>
      </c>
      <c r="C348" s="88" t="s">
        <v>7</v>
      </c>
      <c r="D348" s="88" t="s">
        <v>32</v>
      </c>
      <c r="E348" s="88"/>
      <c r="F348" s="88"/>
    </row>
    <row r="349" spans="1:6" ht="45.75">
      <c r="A349" s="89" t="s">
        <v>276</v>
      </c>
      <c r="B349" s="89">
        <v>4</v>
      </c>
      <c r="C349" s="89" t="s">
        <v>7</v>
      </c>
      <c r="D349" s="89" t="s">
        <v>32</v>
      </c>
      <c r="E349" s="89"/>
      <c r="F349" s="89"/>
    </row>
    <row r="350" spans="1:6" ht="60.75">
      <c r="A350" s="88" t="s">
        <v>277</v>
      </c>
      <c r="B350" s="88">
        <v>2</v>
      </c>
      <c r="C350" s="88" t="s">
        <v>278</v>
      </c>
      <c r="D350" s="88" t="s">
        <v>279</v>
      </c>
      <c r="E350" s="88"/>
      <c r="F350" s="88"/>
    </row>
    <row r="351" spans="1:6" ht="30">
      <c r="A351" s="89" t="s">
        <v>277</v>
      </c>
      <c r="B351" s="89">
        <v>2</v>
      </c>
      <c r="C351" s="89" t="s">
        <v>19</v>
      </c>
      <c r="D351" s="89" t="s">
        <v>280</v>
      </c>
      <c r="E351" s="89"/>
      <c r="F351" s="89"/>
    </row>
    <row r="352" spans="1:6">
      <c r="A352" s="88" t="s">
        <v>281</v>
      </c>
      <c r="B352" s="88">
        <v>1</v>
      </c>
      <c r="C352" s="88" t="s">
        <v>7</v>
      </c>
      <c r="D352" s="88" t="s">
        <v>282</v>
      </c>
      <c r="E352" s="88"/>
      <c r="F352" s="88"/>
    </row>
    <row r="353" spans="1:6" ht="60.75">
      <c r="A353" s="89" t="s">
        <v>281</v>
      </c>
      <c r="B353" s="89">
        <v>1</v>
      </c>
      <c r="C353" s="89" t="s">
        <v>255</v>
      </c>
      <c r="D353" s="89" t="s">
        <v>279</v>
      </c>
      <c r="E353" s="89"/>
      <c r="F353" s="89"/>
    </row>
    <row r="354" spans="1:6" ht="30">
      <c r="A354" s="88" t="s">
        <v>283</v>
      </c>
      <c r="B354" s="88">
        <v>3</v>
      </c>
      <c r="C354" s="88" t="s">
        <v>7</v>
      </c>
      <c r="D354" s="88" t="s">
        <v>284</v>
      </c>
      <c r="E354" s="88"/>
      <c r="F354" s="88"/>
    </row>
    <row r="355" spans="1:6" ht="30">
      <c r="A355" s="89" t="s">
        <v>283</v>
      </c>
      <c r="B355" s="89">
        <v>3</v>
      </c>
      <c r="C355" s="89" t="s">
        <v>22</v>
      </c>
      <c r="D355" s="89" t="s">
        <v>285</v>
      </c>
      <c r="E355" s="89"/>
      <c r="F355" s="89"/>
    </row>
    <row r="356" spans="1:6" ht="30">
      <c r="A356" s="88" t="s">
        <v>283</v>
      </c>
      <c r="B356" s="88">
        <v>3</v>
      </c>
      <c r="C356" s="88" t="s">
        <v>19</v>
      </c>
      <c r="D356" s="88" t="s">
        <v>251</v>
      </c>
      <c r="E356" s="88"/>
      <c r="F356" s="88"/>
    </row>
    <row r="357" spans="1:6" ht="30">
      <c r="A357" s="89" t="s">
        <v>286</v>
      </c>
      <c r="B357" s="89">
        <v>1</v>
      </c>
      <c r="C357" s="89" t="s">
        <v>7</v>
      </c>
      <c r="D357" s="89" t="s">
        <v>284</v>
      </c>
      <c r="E357" s="89"/>
      <c r="F357" s="89"/>
    </row>
    <row r="358" spans="1:6">
      <c r="A358" s="88" t="s">
        <v>286</v>
      </c>
      <c r="B358" s="88">
        <v>1</v>
      </c>
      <c r="C358" s="88" t="s">
        <v>19</v>
      </c>
      <c r="D358" s="88" t="s">
        <v>251</v>
      </c>
      <c r="E358" s="88"/>
      <c r="F358" s="88"/>
    </row>
    <row r="359" spans="1:6" ht="30">
      <c r="A359" s="89" t="s">
        <v>287</v>
      </c>
      <c r="B359" s="89">
        <v>1</v>
      </c>
      <c r="C359" s="89" t="s">
        <v>7</v>
      </c>
      <c r="D359" s="89" t="s">
        <v>288</v>
      </c>
      <c r="E359" s="89"/>
      <c r="F359" s="89"/>
    </row>
    <row r="360" spans="1:6" ht="30">
      <c r="A360" s="88" t="s">
        <v>289</v>
      </c>
      <c r="B360" s="88">
        <v>1</v>
      </c>
      <c r="C360" s="88" t="s">
        <v>19</v>
      </c>
      <c r="D360" s="88" t="s">
        <v>290</v>
      </c>
      <c r="E360" s="88"/>
      <c r="F360" s="88"/>
    </row>
    <row r="361" spans="1:6" ht="45.75">
      <c r="A361" s="89" t="s">
        <v>291</v>
      </c>
      <c r="B361" s="89">
        <v>1</v>
      </c>
      <c r="C361" s="89" t="s">
        <v>7</v>
      </c>
      <c r="D361" s="89" t="s">
        <v>85</v>
      </c>
      <c r="E361" s="89"/>
      <c r="F361" s="89"/>
    </row>
    <row r="362" spans="1:6" ht="30">
      <c r="A362" s="88" t="s">
        <v>292</v>
      </c>
      <c r="B362" s="88">
        <v>1</v>
      </c>
      <c r="C362" s="88" t="s">
        <v>7</v>
      </c>
      <c r="D362" s="88" t="s">
        <v>288</v>
      </c>
      <c r="E362" s="88"/>
      <c r="F362" s="88"/>
    </row>
    <row r="363" spans="1:6">
      <c r="A363" s="89" t="s">
        <v>292</v>
      </c>
      <c r="B363" s="89">
        <v>1</v>
      </c>
      <c r="C363" s="89" t="s">
        <v>19</v>
      </c>
      <c r="D363" s="89" t="s">
        <v>251</v>
      </c>
      <c r="E363" s="89"/>
      <c r="F363" s="89"/>
    </row>
    <row r="364" spans="1:6" ht="30">
      <c r="A364" s="88" t="s">
        <v>293</v>
      </c>
      <c r="B364" s="88">
        <v>3</v>
      </c>
      <c r="C364" s="88" t="s">
        <v>19</v>
      </c>
      <c r="D364" s="88" t="s">
        <v>251</v>
      </c>
      <c r="E364" s="88"/>
      <c r="F364" s="88"/>
    </row>
    <row r="365" spans="1:6" ht="30">
      <c r="A365" s="89" t="s">
        <v>293</v>
      </c>
      <c r="B365" s="89">
        <v>3</v>
      </c>
      <c r="C365" s="89" t="s">
        <v>7</v>
      </c>
      <c r="D365" s="89" t="s">
        <v>288</v>
      </c>
      <c r="E365" s="89"/>
      <c r="F365" s="89"/>
    </row>
    <row r="366" spans="1:6" ht="30">
      <c r="A366" s="88" t="s">
        <v>294</v>
      </c>
      <c r="B366" s="88">
        <v>3</v>
      </c>
      <c r="C366" s="88" t="s">
        <v>7</v>
      </c>
      <c r="D366" s="88" t="s">
        <v>288</v>
      </c>
      <c r="E366" s="88"/>
      <c r="F366" s="88"/>
    </row>
    <row r="367" spans="1:6" ht="45.75">
      <c r="A367" s="89" t="s">
        <v>294</v>
      </c>
      <c r="B367" s="89">
        <v>3</v>
      </c>
      <c r="C367" s="89" t="s">
        <v>112</v>
      </c>
      <c r="D367" s="89" t="s">
        <v>295</v>
      </c>
      <c r="E367" s="89"/>
      <c r="F367" s="89"/>
    </row>
    <row r="368" spans="1:6" ht="30">
      <c r="A368" s="88" t="s">
        <v>294</v>
      </c>
      <c r="B368" s="88">
        <v>3</v>
      </c>
      <c r="C368" s="88" t="s">
        <v>22</v>
      </c>
      <c r="D368" s="88" t="s">
        <v>285</v>
      </c>
      <c r="E368" s="88"/>
      <c r="F368" s="88"/>
    </row>
    <row r="369" spans="1:6" ht="30">
      <c r="A369" s="89" t="s">
        <v>294</v>
      </c>
      <c r="B369" s="89">
        <v>3</v>
      </c>
      <c r="C369" s="89" t="s">
        <v>19</v>
      </c>
      <c r="D369" s="89" t="s">
        <v>251</v>
      </c>
      <c r="E369" s="89"/>
      <c r="F369" s="89"/>
    </row>
    <row r="370" spans="1:6" ht="30">
      <c r="A370" s="88" t="s">
        <v>296</v>
      </c>
      <c r="B370" s="88">
        <v>3</v>
      </c>
      <c r="C370" s="88" t="s">
        <v>7</v>
      </c>
      <c r="D370" s="88" t="s">
        <v>288</v>
      </c>
      <c r="E370" s="88"/>
      <c r="F370" s="88"/>
    </row>
    <row r="371" spans="1:6" ht="45.75">
      <c r="A371" s="89" t="s">
        <v>296</v>
      </c>
      <c r="B371" s="89">
        <v>3</v>
      </c>
      <c r="C371" s="89" t="s">
        <v>112</v>
      </c>
      <c r="D371" s="89" t="s">
        <v>297</v>
      </c>
      <c r="E371" s="89"/>
      <c r="F371" s="89"/>
    </row>
    <row r="372" spans="1:6" ht="30">
      <c r="A372" s="88" t="s">
        <v>296</v>
      </c>
      <c r="B372" s="88">
        <v>3</v>
      </c>
      <c r="C372" s="88" t="s">
        <v>22</v>
      </c>
      <c r="D372" s="88" t="s">
        <v>285</v>
      </c>
      <c r="E372" s="88"/>
      <c r="F372" s="88"/>
    </row>
    <row r="373" spans="1:6" ht="30">
      <c r="A373" s="89" t="s">
        <v>296</v>
      </c>
      <c r="B373" s="89">
        <v>3</v>
      </c>
      <c r="C373" s="89" t="s">
        <v>19</v>
      </c>
      <c r="D373" s="89" t="s">
        <v>251</v>
      </c>
      <c r="E373" s="89"/>
      <c r="F373" s="89"/>
    </row>
    <row r="374" spans="1:6" ht="30">
      <c r="A374" s="88" t="s">
        <v>298</v>
      </c>
      <c r="B374" s="88">
        <v>3</v>
      </c>
      <c r="C374" s="88" t="s">
        <v>7</v>
      </c>
      <c r="D374" s="88" t="s">
        <v>288</v>
      </c>
      <c r="E374" s="88"/>
      <c r="F374" s="88"/>
    </row>
    <row r="375" spans="1:6" ht="45.75">
      <c r="A375" s="89" t="s">
        <v>298</v>
      </c>
      <c r="B375" s="89">
        <v>3</v>
      </c>
      <c r="C375" s="89" t="s">
        <v>112</v>
      </c>
      <c r="D375" s="89" t="s">
        <v>295</v>
      </c>
      <c r="E375" s="89"/>
      <c r="F375" s="89"/>
    </row>
    <row r="376" spans="1:6" ht="30">
      <c r="A376" s="88" t="s">
        <v>298</v>
      </c>
      <c r="B376" s="88">
        <v>3</v>
      </c>
      <c r="C376" s="88" t="s">
        <v>22</v>
      </c>
      <c r="D376" s="88" t="s">
        <v>285</v>
      </c>
      <c r="E376" s="88"/>
      <c r="F376" s="88"/>
    </row>
    <row r="377" spans="1:6" ht="30">
      <c r="A377" s="89" t="s">
        <v>298</v>
      </c>
      <c r="B377" s="89">
        <v>3</v>
      </c>
      <c r="C377" s="89" t="s">
        <v>19</v>
      </c>
      <c r="D377" s="89" t="s">
        <v>251</v>
      </c>
      <c r="E377" s="89"/>
      <c r="F377" s="89"/>
    </row>
    <row r="378" spans="1:6" ht="45.75">
      <c r="A378" s="88" t="s">
        <v>299</v>
      </c>
      <c r="B378" s="88">
        <v>3</v>
      </c>
      <c r="C378" s="88" t="s">
        <v>7</v>
      </c>
      <c r="D378" s="88" t="s">
        <v>8</v>
      </c>
      <c r="E378" s="88"/>
      <c r="F378" s="88"/>
    </row>
    <row r="379" spans="1:6" ht="30">
      <c r="A379" s="89" t="s">
        <v>299</v>
      </c>
      <c r="B379" s="89">
        <v>3</v>
      </c>
      <c r="C379" s="89" t="s">
        <v>300</v>
      </c>
      <c r="D379" s="89" t="s">
        <v>301</v>
      </c>
      <c r="E379" s="89"/>
      <c r="F379" s="89"/>
    </row>
    <row r="380" spans="1:6" ht="45.75">
      <c r="A380" s="88" t="s">
        <v>302</v>
      </c>
      <c r="B380" s="88">
        <v>3</v>
      </c>
      <c r="C380" s="88" t="s">
        <v>7</v>
      </c>
      <c r="D380" s="88" t="s">
        <v>8</v>
      </c>
      <c r="E380" s="88"/>
      <c r="F380" s="88"/>
    </row>
    <row r="381" spans="1:6" ht="30">
      <c r="A381" s="89" t="s">
        <v>302</v>
      </c>
      <c r="B381" s="89">
        <v>3</v>
      </c>
      <c r="C381" s="89" t="s">
        <v>22</v>
      </c>
      <c r="D381" s="89" t="s">
        <v>285</v>
      </c>
      <c r="E381" s="89"/>
      <c r="F381" s="89"/>
    </row>
    <row r="382" spans="1:6" ht="45.75">
      <c r="A382" s="88" t="s">
        <v>303</v>
      </c>
      <c r="B382" s="88">
        <v>3</v>
      </c>
      <c r="C382" s="88" t="s">
        <v>7</v>
      </c>
      <c r="D382" s="88" t="s">
        <v>8</v>
      </c>
      <c r="E382" s="88"/>
      <c r="F382" s="88"/>
    </row>
    <row r="383" spans="1:6" ht="30">
      <c r="A383" s="89" t="s">
        <v>304</v>
      </c>
      <c r="B383" s="89">
        <v>1</v>
      </c>
      <c r="C383" s="89" t="s">
        <v>7</v>
      </c>
      <c r="D383" s="89" t="s">
        <v>288</v>
      </c>
      <c r="E383" s="89"/>
      <c r="F383" s="89"/>
    </row>
    <row r="384" spans="1:6" ht="30">
      <c r="A384" s="88" t="s">
        <v>304</v>
      </c>
      <c r="B384" s="88">
        <v>1</v>
      </c>
      <c r="C384" s="88" t="s">
        <v>19</v>
      </c>
      <c r="D384" s="88" t="s">
        <v>290</v>
      </c>
      <c r="E384" s="88"/>
      <c r="F384" s="88"/>
    </row>
    <row r="385" spans="1:6" ht="30">
      <c r="A385" s="89" t="s">
        <v>305</v>
      </c>
      <c r="B385" s="89">
        <v>1</v>
      </c>
      <c r="C385" s="89" t="s">
        <v>7</v>
      </c>
      <c r="D385" s="89" t="s">
        <v>91</v>
      </c>
      <c r="E385" s="89"/>
      <c r="F385" s="89"/>
    </row>
    <row r="386" spans="1:6" ht="30">
      <c r="A386" s="88" t="s">
        <v>306</v>
      </c>
      <c r="B386" s="88">
        <v>2</v>
      </c>
      <c r="C386" s="88" t="s">
        <v>7</v>
      </c>
      <c r="D386" s="88" t="s">
        <v>91</v>
      </c>
      <c r="E386" s="88"/>
      <c r="F386" s="88"/>
    </row>
    <row r="387" spans="1:6" ht="30">
      <c r="A387" s="89" t="s">
        <v>307</v>
      </c>
      <c r="B387" s="89">
        <v>3</v>
      </c>
      <c r="C387" s="89" t="s">
        <v>7</v>
      </c>
      <c r="D387" s="89" t="s">
        <v>91</v>
      </c>
      <c r="E387" s="89"/>
      <c r="F387" s="89"/>
    </row>
    <row r="388" spans="1:6" ht="30">
      <c r="A388" s="88" t="s">
        <v>308</v>
      </c>
      <c r="B388" s="88">
        <v>1</v>
      </c>
      <c r="C388" s="88" t="s">
        <v>7</v>
      </c>
      <c r="D388" s="88" t="s">
        <v>91</v>
      </c>
      <c r="E388" s="88"/>
      <c r="F388" s="88"/>
    </row>
    <row r="389" spans="1:6" ht="30">
      <c r="A389" s="89" t="s">
        <v>309</v>
      </c>
      <c r="B389" s="89">
        <v>2</v>
      </c>
      <c r="C389" s="89" t="s">
        <v>7</v>
      </c>
      <c r="D389" s="89" t="s">
        <v>91</v>
      </c>
      <c r="E389" s="89"/>
      <c r="F389" s="89"/>
    </row>
    <row r="390" spans="1:6" ht="30">
      <c r="A390" s="88" t="s">
        <v>310</v>
      </c>
      <c r="B390" s="88">
        <v>3</v>
      </c>
      <c r="C390" s="88" t="s">
        <v>7</v>
      </c>
      <c r="D390" s="88" t="s">
        <v>91</v>
      </c>
      <c r="E390" s="88"/>
      <c r="F390" s="88"/>
    </row>
    <row r="391" spans="1:6" ht="30">
      <c r="A391" s="89" t="s">
        <v>311</v>
      </c>
      <c r="B391" s="89">
        <v>4</v>
      </c>
      <c r="C391" s="89" t="s">
        <v>7</v>
      </c>
      <c r="D391" s="89" t="s">
        <v>91</v>
      </c>
      <c r="E391" s="89"/>
      <c r="F391" s="89"/>
    </row>
    <row r="392" spans="1:6">
      <c r="A392" s="88" t="s">
        <v>312</v>
      </c>
      <c r="B392" s="88">
        <v>3</v>
      </c>
      <c r="C392" s="88" t="s">
        <v>177</v>
      </c>
      <c r="D392" s="88"/>
      <c r="E392" s="88"/>
      <c r="F392" s="88"/>
    </row>
    <row r="393" spans="1:6" ht="30">
      <c r="A393" s="89" t="s">
        <v>313</v>
      </c>
      <c r="B393" s="89">
        <v>3</v>
      </c>
      <c r="C393" s="89" t="s">
        <v>7</v>
      </c>
      <c r="D393" s="89" t="s">
        <v>314</v>
      </c>
      <c r="E393" s="89"/>
      <c r="F393" s="89"/>
    </row>
    <row r="394" spans="1:6" ht="60.75">
      <c r="A394" s="88" t="s">
        <v>313</v>
      </c>
      <c r="B394" s="88">
        <v>3</v>
      </c>
      <c r="C394" s="88" t="s">
        <v>315</v>
      </c>
      <c r="D394" s="88" t="s">
        <v>279</v>
      </c>
      <c r="E394" s="88"/>
      <c r="F394" s="88"/>
    </row>
    <row r="395" spans="1:6" ht="30">
      <c r="A395" s="89" t="s">
        <v>316</v>
      </c>
      <c r="B395" s="89">
        <v>3</v>
      </c>
      <c r="C395" s="89" t="s">
        <v>7</v>
      </c>
      <c r="D395" s="89" t="s">
        <v>317</v>
      </c>
      <c r="E395" s="89"/>
      <c r="F395" s="89"/>
    </row>
    <row r="396" spans="1:6" ht="45.75">
      <c r="A396" s="88" t="s">
        <v>316</v>
      </c>
      <c r="B396" s="88">
        <v>3</v>
      </c>
      <c r="C396" s="88" t="s">
        <v>315</v>
      </c>
      <c r="D396" s="88" t="s">
        <v>318</v>
      </c>
      <c r="E396" s="88"/>
      <c r="F396" s="88"/>
    </row>
    <row r="397" spans="1:6" ht="60.75">
      <c r="A397" s="89" t="s">
        <v>316</v>
      </c>
      <c r="B397" s="89">
        <v>3</v>
      </c>
      <c r="C397" s="89" t="s">
        <v>138</v>
      </c>
      <c r="D397" s="89" t="s">
        <v>108</v>
      </c>
      <c r="E397" s="89"/>
      <c r="F397" s="89"/>
    </row>
    <row r="398" spans="1:6" ht="45.75">
      <c r="A398" s="88" t="s">
        <v>319</v>
      </c>
      <c r="B398" s="88">
        <v>3</v>
      </c>
      <c r="C398" s="88" t="s">
        <v>7</v>
      </c>
      <c r="D398" s="88" t="s">
        <v>8</v>
      </c>
      <c r="E398" s="88"/>
      <c r="F398" s="88"/>
    </row>
    <row r="399" spans="1:6" ht="30">
      <c r="A399" s="89" t="s">
        <v>319</v>
      </c>
      <c r="B399" s="89">
        <v>3</v>
      </c>
      <c r="C399" s="89" t="s">
        <v>138</v>
      </c>
      <c r="D399" s="89" t="s">
        <v>320</v>
      </c>
      <c r="E399" s="89"/>
      <c r="F399" s="89"/>
    </row>
    <row r="400" spans="1:6" ht="45.75">
      <c r="A400" s="88" t="s">
        <v>319</v>
      </c>
      <c r="B400" s="88">
        <v>3</v>
      </c>
      <c r="C400" s="88" t="s">
        <v>75</v>
      </c>
      <c r="D400" s="88" t="s">
        <v>76</v>
      </c>
      <c r="E400" s="88"/>
      <c r="F400" s="88"/>
    </row>
    <row r="401" spans="1:6" ht="45.75">
      <c r="A401" s="89" t="s">
        <v>319</v>
      </c>
      <c r="B401" s="89">
        <v>3</v>
      </c>
      <c r="C401" s="89" t="s">
        <v>54</v>
      </c>
      <c r="D401" s="89" t="s">
        <v>55</v>
      </c>
      <c r="E401" s="89"/>
      <c r="F401" s="89"/>
    </row>
    <row r="402" spans="1:6" ht="45.75">
      <c r="A402" s="88" t="s">
        <v>321</v>
      </c>
      <c r="B402" s="88">
        <v>3</v>
      </c>
      <c r="C402" s="88" t="s">
        <v>7</v>
      </c>
      <c r="D402" s="88" t="s">
        <v>85</v>
      </c>
      <c r="E402" s="88"/>
      <c r="F402" s="88"/>
    </row>
    <row r="403" spans="1:6" ht="30">
      <c r="A403" s="89" t="s">
        <v>321</v>
      </c>
      <c r="B403" s="89">
        <v>3</v>
      </c>
      <c r="C403" s="89" t="s">
        <v>138</v>
      </c>
      <c r="D403" s="89" t="s">
        <v>320</v>
      </c>
      <c r="E403" s="89"/>
      <c r="F403" s="89"/>
    </row>
    <row r="404" spans="1:6" ht="45.75">
      <c r="A404" s="88" t="s">
        <v>321</v>
      </c>
      <c r="B404" s="88">
        <v>3</v>
      </c>
      <c r="C404" s="88" t="s">
        <v>75</v>
      </c>
      <c r="D404" s="88" t="s">
        <v>76</v>
      </c>
      <c r="E404" s="88"/>
      <c r="F404" s="88"/>
    </row>
    <row r="405" spans="1:6" ht="45.75">
      <c r="A405" s="89" t="s">
        <v>321</v>
      </c>
      <c r="B405" s="89">
        <v>3</v>
      </c>
      <c r="C405" s="89" t="s">
        <v>112</v>
      </c>
      <c r="D405" s="89" t="s">
        <v>217</v>
      </c>
      <c r="E405" s="89"/>
      <c r="F405" s="89"/>
    </row>
    <row r="406" spans="1:6" ht="45.75">
      <c r="A406" s="88" t="s">
        <v>322</v>
      </c>
      <c r="B406" s="88">
        <v>3</v>
      </c>
      <c r="C406" s="88" t="s">
        <v>7</v>
      </c>
      <c r="D406" s="88" t="s">
        <v>8</v>
      </c>
      <c r="E406" s="88"/>
      <c r="F406" s="88"/>
    </row>
    <row r="407" spans="1:6" ht="45.75">
      <c r="A407" s="89" t="s">
        <v>322</v>
      </c>
      <c r="B407" s="89">
        <v>3</v>
      </c>
      <c r="C407" s="89" t="s">
        <v>75</v>
      </c>
      <c r="D407" s="89" t="s">
        <v>76</v>
      </c>
      <c r="E407" s="89"/>
      <c r="F407" s="89"/>
    </row>
    <row r="408" spans="1:6" ht="45.75">
      <c r="A408" s="88" t="s">
        <v>323</v>
      </c>
      <c r="B408" s="88">
        <v>3</v>
      </c>
      <c r="C408" s="88" t="s">
        <v>7</v>
      </c>
      <c r="D408" s="88" t="s">
        <v>8</v>
      </c>
      <c r="E408" s="88"/>
      <c r="F408" s="88"/>
    </row>
    <row r="409" spans="1:6" ht="45.75">
      <c r="A409" s="89" t="s">
        <v>323</v>
      </c>
      <c r="B409" s="89">
        <v>3</v>
      </c>
      <c r="C409" s="89" t="s">
        <v>75</v>
      </c>
      <c r="D409" s="89" t="s">
        <v>76</v>
      </c>
      <c r="E409" s="89"/>
      <c r="F409" s="89"/>
    </row>
    <row r="410" spans="1:6" ht="45.75">
      <c r="A410" s="88" t="s">
        <v>324</v>
      </c>
      <c r="B410" s="88">
        <v>3</v>
      </c>
      <c r="C410" s="88" t="s">
        <v>7</v>
      </c>
      <c r="D410" s="88" t="s">
        <v>8</v>
      </c>
      <c r="E410" s="88"/>
      <c r="F410" s="88"/>
    </row>
    <row r="411" spans="1:6" ht="45.75">
      <c r="A411" s="89" t="s">
        <v>324</v>
      </c>
      <c r="B411" s="89">
        <v>3</v>
      </c>
      <c r="C411" s="89" t="s">
        <v>75</v>
      </c>
      <c r="D411" s="89" t="s">
        <v>325</v>
      </c>
      <c r="E411" s="89"/>
      <c r="F411" s="89"/>
    </row>
    <row r="412" spans="1:6" ht="45.75">
      <c r="A412" s="88" t="s">
        <v>326</v>
      </c>
      <c r="B412" s="88">
        <v>2</v>
      </c>
      <c r="C412" s="88" t="s">
        <v>7</v>
      </c>
      <c r="D412" s="88" t="s">
        <v>8</v>
      </c>
      <c r="E412" s="88"/>
      <c r="F412" s="88"/>
    </row>
    <row r="413" spans="1:6">
      <c r="A413" s="89" t="s">
        <v>326</v>
      </c>
      <c r="B413" s="89">
        <v>2</v>
      </c>
      <c r="C413" s="89" t="s">
        <v>15</v>
      </c>
      <c r="D413" s="89" t="s">
        <v>116</v>
      </c>
      <c r="E413" s="89"/>
      <c r="F413" s="89"/>
    </row>
    <row r="414" spans="1:6" ht="30">
      <c r="A414" s="88" t="s">
        <v>327</v>
      </c>
      <c r="B414" s="88">
        <v>1</v>
      </c>
      <c r="C414" s="88" t="s">
        <v>7</v>
      </c>
      <c r="D414" s="88" t="s">
        <v>91</v>
      </c>
      <c r="E414" s="88"/>
      <c r="F414" s="88"/>
    </row>
    <row r="415" spans="1:6" ht="30">
      <c r="A415" s="89" t="s">
        <v>328</v>
      </c>
      <c r="B415" s="89">
        <v>2</v>
      </c>
      <c r="C415" s="89" t="s">
        <v>7</v>
      </c>
      <c r="D415" s="89" t="s">
        <v>91</v>
      </c>
      <c r="E415" s="89"/>
      <c r="F415" s="89"/>
    </row>
    <row r="416" spans="1:6" ht="30">
      <c r="A416" s="88" t="s">
        <v>329</v>
      </c>
      <c r="B416" s="88">
        <v>3</v>
      </c>
      <c r="C416" s="88" t="s">
        <v>7</v>
      </c>
      <c r="D416" s="88" t="s">
        <v>91</v>
      </c>
      <c r="E416" s="88"/>
      <c r="F416" s="88"/>
    </row>
    <row r="417" spans="1:6" ht="30">
      <c r="A417" s="89" t="s">
        <v>330</v>
      </c>
      <c r="B417" s="89">
        <v>1</v>
      </c>
      <c r="C417" s="89" t="s">
        <v>7</v>
      </c>
      <c r="D417" s="89" t="s">
        <v>91</v>
      </c>
      <c r="E417" s="89"/>
      <c r="F417" s="89"/>
    </row>
    <row r="418" spans="1:6" ht="30">
      <c r="A418" s="88" t="s">
        <v>331</v>
      </c>
      <c r="B418" s="88">
        <v>2</v>
      </c>
      <c r="C418" s="88" t="s">
        <v>7</v>
      </c>
      <c r="D418" s="88" t="s">
        <v>91</v>
      </c>
      <c r="E418" s="88"/>
      <c r="F418" s="88"/>
    </row>
    <row r="419" spans="1:6" ht="30">
      <c r="A419" s="89" t="s">
        <v>332</v>
      </c>
      <c r="B419" s="89">
        <v>3</v>
      </c>
      <c r="C419" s="89" t="s">
        <v>7</v>
      </c>
      <c r="D419" s="89" t="s">
        <v>91</v>
      </c>
      <c r="E419" s="89"/>
      <c r="F419" s="89"/>
    </row>
    <row r="420" spans="1:6" ht="30">
      <c r="A420" s="88" t="s">
        <v>333</v>
      </c>
      <c r="B420" s="88">
        <v>4</v>
      </c>
      <c r="C420" s="88" t="s">
        <v>7</v>
      </c>
      <c r="D420" s="88" t="s">
        <v>91</v>
      </c>
      <c r="E420" s="88"/>
      <c r="F420" s="88"/>
    </row>
    <row r="421" spans="1:6" ht="30">
      <c r="A421" s="89" t="s">
        <v>334</v>
      </c>
      <c r="B421" s="89">
        <v>3</v>
      </c>
      <c r="C421" s="89" t="s">
        <v>22</v>
      </c>
      <c r="D421" s="89" t="s">
        <v>51</v>
      </c>
      <c r="E421" s="89"/>
      <c r="F421" s="89"/>
    </row>
    <row r="422" spans="1:6" ht="30">
      <c r="A422" s="88" t="s">
        <v>334</v>
      </c>
      <c r="B422" s="88">
        <v>3</v>
      </c>
      <c r="C422" s="88" t="s">
        <v>50</v>
      </c>
      <c r="D422" s="88" t="s">
        <v>51</v>
      </c>
      <c r="E422" s="88"/>
      <c r="F422" s="88"/>
    </row>
    <row r="423" spans="1:6" ht="45.75">
      <c r="A423" s="89" t="s">
        <v>334</v>
      </c>
      <c r="B423" s="89">
        <v>3</v>
      </c>
      <c r="C423" s="89" t="s">
        <v>7</v>
      </c>
      <c r="D423" s="89" t="s">
        <v>335</v>
      </c>
      <c r="E423" s="89"/>
      <c r="F423" s="89"/>
    </row>
    <row r="424" spans="1:6" ht="30">
      <c r="A424" s="88" t="s">
        <v>334</v>
      </c>
      <c r="B424" s="88">
        <v>3</v>
      </c>
      <c r="C424" s="88" t="s">
        <v>19</v>
      </c>
      <c r="D424" s="88" t="s">
        <v>336</v>
      </c>
      <c r="E424" s="88"/>
      <c r="F424" s="88"/>
    </row>
    <row r="425" spans="1:6" ht="45.75">
      <c r="A425" s="89" t="s">
        <v>337</v>
      </c>
      <c r="B425" s="89">
        <v>3</v>
      </c>
      <c r="C425" s="89" t="s">
        <v>7</v>
      </c>
      <c r="D425" s="89" t="s">
        <v>335</v>
      </c>
      <c r="E425" s="89"/>
      <c r="F425" s="89"/>
    </row>
    <row r="426" spans="1:6" ht="30">
      <c r="A426" s="88" t="s">
        <v>337</v>
      </c>
      <c r="B426" s="88">
        <v>3</v>
      </c>
      <c r="C426" s="88" t="s">
        <v>53</v>
      </c>
      <c r="D426" s="88" t="s">
        <v>51</v>
      </c>
      <c r="E426" s="88"/>
      <c r="F426" s="88"/>
    </row>
    <row r="427" spans="1:6" ht="30">
      <c r="A427" s="89" t="s">
        <v>337</v>
      </c>
      <c r="B427" s="89">
        <v>3</v>
      </c>
      <c r="C427" s="89" t="s">
        <v>22</v>
      </c>
      <c r="D427" s="89" t="s">
        <v>338</v>
      </c>
      <c r="E427" s="89"/>
      <c r="F427" s="89"/>
    </row>
    <row r="428" spans="1:6" ht="30">
      <c r="A428" s="88" t="s">
        <v>337</v>
      </c>
      <c r="B428" s="88">
        <v>3</v>
      </c>
      <c r="C428" s="88" t="s">
        <v>19</v>
      </c>
      <c r="D428" s="88" t="s">
        <v>339</v>
      </c>
      <c r="E428" s="88"/>
      <c r="F428" s="88"/>
    </row>
    <row r="429" spans="1:6" ht="30">
      <c r="A429" s="89" t="s">
        <v>337</v>
      </c>
      <c r="B429" s="89">
        <v>3</v>
      </c>
      <c r="C429" s="89" t="s">
        <v>50</v>
      </c>
      <c r="D429" s="89" t="s">
        <v>51</v>
      </c>
      <c r="E429" s="89"/>
      <c r="F429" s="89"/>
    </row>
    <row r="430" spans="1:6" ht="45.75">
      <c r="A430" s="88" t="s">
        <v>337</v>
      </c>
      <c r="B430" s="88">
        <v>3</v>
      </c>
      <c r="C430" s="88" t="s">
        <v>11</v>
      </c>
      <c r="D430" s="88" t="s">
        <v>340</v>
      </c>
      <c r="E430" s="88"/>
      <c r="F430" s="88"/>
    </row>
    <row r="431" spans="1:6" ht="45.75">
      <c r="A431" s="89" t="s">
        <v>341</v>
      </c>
      <c r="B431" s="89">
        <v>3</v>
      </c>
      <c r="C431" s="89" t="s">
        <v>7</v>
      </c>
      <c r="D431" s="89" t="s">
        <v>131</v>
      </c>
      <c r="E431" s="89"/>
      <c r="F431" s="89"/>
    </row>
    <row r="432" spans="1:6" ht="30">
      <c r="A432" s="88" t="s">
        <v>341</v>
      </c>
      <c r="B432" s="88">
        <v>3</v>
      </c>
      <c r="C432" s="88" t="s">
        <v>22</v>
      </c>
      <c r="D432" s="88" t="s">
        <v>338</v>
      </c>
      <c r="E432" s="88"/>
      <c r="F432" s="88"/>
    </row>
    <row r="433" spans="1:6" ht="30">
      <c r="A433" s="89" t="s">
        <v>341</v>
      </c>
      <c r="B433" s="89">
        <v>3</v>
      </c>
      <c r="C433" s="89" t="s">
        <v>50</v>
      </c>
      <c r="D433" s="89" t="s">
        <v>51</v>
      </c>
      <c r="E433" s="89"/>
      <c r="F433" s="89"/>
    </row>
    <row r="434" spans="1:6" ht="45.75">
      <c r="A434" s="88" t="s">
        <v>342</v>
      </c>
      <c r="B434" s="88">
        <v>3</v>
      </c>
      <c r="C434" s="88" t="s">
        <v>7</v>
      </c>
      <c r="D434" s="88" t="s">
        <v>335</v>
      </c>
      <c r="E434" s="88"/>
      <c r="F434" s="88"/>
    </row>
    <row r="435" spans="1:6" ht="30">
      <c r="A435" s="89" t="s">
        <v>342</v>
      </c>
      <c r="B435" s="89">
        <v>3</v>
      </c>
      <c r="C435" s="89" t="s">
        <v>19</v>
      </c>
      <c r="D435" s="89" t="s">
        <v>339</v>
      </c>
      <c r="E435" s="89"/>
      <c r="F435" s="89"/>
    </row>
    <row r="436" spans="1:6" ht="30">
      <c r="A436" s="88" t="s">
        <v>342</v>
      </c>
      <c r="B436" s="88">
        <v>3</v>
      </c>
      <c r="C436" s="88" t="s">
        <v>22</v>
      </c>
      <c r="D436" s="88" t="s">
        <v>338</v>
      </c>
      <c r="E436" s="88"/>
      <c r="F436" s="88"/>
    </row>
    <row r="437" spans="1:6" ht="30">
      <c r="A437" s="89" t="s">
        <v>342</v>
      </c>
      <c r="B437" s="89">
        <v>3</v>
      </c>
      <c r="C437" s="89" t="s">
        <v>50</v>
      </c>
      <c r="D437" s="89" t="s">
        <v>51</v>
      </c>
      <c r="E437" s="89"/>
      <c r="F437" s="89"/>
    </row>
    <row r="438" spans="1:6" ht="45.75">
      <c r="A438" s="88" t="s">
        <v>343</v>
      </c>
      <c r="B438" s="88">
        <v>3</v>
      </c>
      <c r="C438" s="88" t="s">
        <v>7</v>
      </c>
      <c r="D438" s="88" t="s">
        <v>131</v>
      </c>
      <c r="E438" s="88"/>
      <c r="F438" s="88"/>
    </row>
    <row r="439" spans="1:6" ht="30">
      <c r="A439" s="89" t="s">
        <v>343</v>
      </c>
      <c r="B439" s="89">
        <v>3</v>
      </c>
      <c r="C439" s="89" t="s">
        <v>50</v>
      </c>
      <c r="D439" s="89" t="s">
        <v>51</v>
      </c>
      <c r="E439" s="89"/>
      <c r="F439" s="89"/>
    </row>
    <row r="440" spans="1:6" ht="30">
      <c r="A440" s="88" t="s">
        <v>343</v>
      </c>
      <c r="B440" s="88">
        <v>3</v>
      </c>
      <c r="C440" s="88" t="s">
        <v>22</v>
      </c>
      <c r="D440" s="88" t="s">
        <v>338</v>
      </c>
      <c r="E440" s="88"/>
      <c r="F440" s="88"/>
    </row>
    <row r="441" spans="1:6" ht="45.75">
      <c r="A441" s="89" t="s">
        <v>344</v>
      </c>
      <c r="B441" s="89">
        <v>3</v>
      </c>
      <c r="C441" s="89" t="s">
        <v>7</v>
      </c>
      <c r="D441" s="89" t="s">
        <v>335</v>
      </c>
      <c r="E441" s="89"/>
      <c r="F441" s="89"/>
    </row>
    <row r="442" spans="1:6" ht="30">
      <c r="A442" s="88" t="s">
        <v>344</v>
      </c>
      <c r="B442" s="88">
        <v>3</v>
      </c>
      <c r="C442" s="88" t="s">
        <v>50</v>
      </c>
      <c r="D442" s="88" t="s">
        <v>51</v>
      </c>
      <c r="E442" s="88"/>
      <c r="F442" s="88"/>
    </row>
    <row r="443" spans="1:6" ht="30">
      <c r="A443" s="89" t="s">
        <v>344</v>
      </c>
      <c r="B443" s="89">
        <v>3</v>
      </c>
      <c r="C443" s="89" t="s">
        <v>22</v>
      </c>
      <c r="D443" s="89" t="s">
        <v>338</v>
      </c>
      <c r="E443" s="89"/>
      <c r="F443" s="89"/>
    </row>
    <row r="444" spans="1:6" ht="30">
      <c r="A444" s="88" t="s">
        <v>344</v>
      </c>
      <c r="B444" s="88">
        <v>3</v>
      </c>
      <c r="C444" s="88" t="s">
        <v>19</v>
      </c>
      <c r="D444" s="88" t="s">
        <v>339</v>
      </c>
      <c r="E444" s="88"/>
      <c r="F444" s="88"/>
    </row>
    <row r="445" spans="1:6" ht="45.75">
      <c r="A445" s="89" t="s">
        <v>345</v>
      </c>
      <c r="B445" s="89">
        <v>1</v>
      </c>
      <c r="C445" s="89" t="s">
        <v>7</v>
      </c>
      <c r="D445" s="89" t="s">
        <v>32</v>
      </c>
      <c r="E445" s="89"/>
      <c r="F445" s="89"/>
    </row>
    <row r="446" spans="1:6" ht="45.75">
      <c r="A446" s="88" t="s">
        <v>346</v>
      </c>
      <c r="B446" s="88">
        <v>2</v>
      </c>
      <c r="C446" s="88" t="s">
        <v>7</v>
      </c>
      <c r="D446" s="88" t="s">
        <v>32</v>
      </c>
      <c r="E446" s="88"/>
      <c r="F446" s="88"/>
    </row>
    <row r="447" spans="1:6" ht="45.75">
      <c r="A447" s="89" t="s">
        <v>347</v>
      </c>
      <c r="B447" s="89">
        <v>3</v>
      </c>
      <c r="C447" s="89" t="s">
        <v>7</v>
      </c>
      <c r="D447" s="89" t="s">
        <v>32</v>
      </c>
      <c r="E447" s="89"/>
      <c r="F447" s="89"/>
    </row>
    <row r="448" spans="1:6">
      <c r="A448" s="88" t="s">
        <v>345</v>
      </c>
      <c r="B448" s="88">
        <v>1</v>
      </c>
      <c r="C448" s="88" t="s">
        <v>50</v>
      </c>
      <c r="D448" s="88" t="s">
        <v>51</v>
      </c>
      <c r="E448" s="88"/>
      <c r="F448" s="88"/>
    </row>
    <row r="449" spans="1:6">
      <c r="A449" s="89" t="s">
        <v>346</v>
      </c>
      <c r="B449" s="89">
        <v>2</v>
      </c>
      <c r="C449" s="89" t="s">
        <v>50</v>
      </c>
      <c r="D449" s="89" t="s">
        <v>51</v>
      </c>
      <c r="E449" s="89"/>
      <c r="F449" s="89"/>
    </row>
    <row r="450" spans="1:6">
      <c r="A450" s="88" t="s">
        <v>347</v>
      </c>
      <c r="B450" s="88">
        <v>3</v>
      </c>
      <c r="C450" s="88" t="s">
        <v>50</v>
      </c>
      <c r="D450" s="88" t="s">
        <v>51</v>
      </c>
      <c r="E450" s="88"/>
      <c r="F450" s="88"/>
    </row>
    <row r="451" spans="1:6">
      <c r="A451" s="89" t="s">
        <v>348</v>
      </c>
      <c r="B451" s="89">
        <v>1</v>
      </c>
      <c r="C451" s="89" t="s">
        <v>70</v>
      </c>
      <c r="D451" s="89" t="s">
        <v>51</v>
      </c>
      <c r="E451" s="89"/>
      <c r="F451" s="89"/>
    </row>
    <row r="452" spans="1:6">
      <c r="A452" s="88" t="s">
        <v>349</v>
      </c>
      <c r="B452" s="88">
        <v>2</v>
      </c>
      <c r="C452" s="88" t="s">
        <v>70</v>
      </c>
      <c r="D452" s="88" t="s">
        <v>51</v>
      </c>
      <c r="E452" s="88"/>
      <c r="F452" s="88"/>
    </row>
    <row r="453" spans="1:6">
      <c r="A453" s="89" t="s">
        <v>350</v>
      </c>
      <c r="B453" s="89">
        <v>3</v>
      </c>
      <c r="C453" s="89" t="s">
        <v>70</v>
      </c>
      <c r="D453" s="89" t="s">
        <v>51</v>
      </c>
      <c r="E453" s="89"/>
      <c r="F453" s="89"/>
    </row>
    <row r="454" spans="1:6" ht="45.75">
      <c r="A454" s="88" t="s">
        <v>348</v>
      </c>
      <c r="B454" s="88">
        <v>1</v>
      </c>
      <c r="C454" s="88" t="s">
        <v>7</v>
      </c>
      <c r="D454" s="88" t="s">
        <v>32</v>
      </c>
      <c r="E454" s="88"/>
      <c r="F454" s="88"/>
    </row>
    <row r="455" spans="1:6" ht="45.75">
      <c r="A455" s="89" t="s">
        <v>349</v>
      </c>
      <c r="B455" s="89">
        <v>2</v>
      </c>
      <c r="C455" s="89" t="s">
        <v>7</v>
      </c>
      <c r="D455" s="89" t="s">
        <v>32</v>
      </c>
      <c r="E455" s="89"/>
      <c r="F455" s="89"/>
    </row>
    <row r="456" spans="1:6" ht="45.75">
      <c r="A456" s="88" t="s">
        <v>350</v>
      </c>
      <c r="B456" s="88">
        <v>3</v>
      </c>
      <c r="C456" s="88" t="s">
        <v>7</v>
      </c>
      <c r="D456" s="88" t="s">
        <v>32</v>
      </c>
      <c r="E456" s="88"/>
      <c r="F456" s="88"/>
    </row>
    <row r="457" spans="1:6" ht="45.75">
      <c r="A457" s="89" t="s">
        <v>351</v>
      </c>
      <c r="B457" s="89">
        <v>4</v>
      </c>
      <c r="C457" s="89" t="s">
        <v>7</v>
      </c>
      <c r="D457" s="89" t="s">
        <v>32</v>
      </c>
      <c r="E457" s="89"/>
      <c r="F457" s="89"/>
    </row>
    <row r="458" spans="1:6" ht="45.75">
      <c r="A458" s="88" t="s">
        <v>352</v>
      </c>
      <c r="B458" s="88">
        <v>3</v>
      </c>
      <c r="C458" s="88" t="s">
        <v>7</v>
      </c>
      <c r="D458" s="88" t="s">
        <v>8</v>
      </c>
      <c r="E458" s="88"/>
      <c r="F458" s="88"/>
    </row>
    <row r="459" spans="1:6" ht="30">
      <c r="A459" s="89" t="s">
        <v>352</v>
      </c>
      <c r="B459" s="89">
        <v>3</v>
      </c>
      <c r="C459" s="89" t="s">
        <v>50</v>
      </c>
      <c r="D459" s="89" t="s">
        <v>51</v>
      </c>
      <c r="E459" s="89"/>
      <c r="F459" s="89"/>
    </row>
    <row r="460" spans="1:6" ht="45.75">
      <c r="A460" s="88" t="s">
        <v>352</v>
      </c>
      <c r="B460" s="88">
        <v>3</v>
      </c>
      <c r="C460" s="88" t="s">
        <v>112</v>
      </c>
      <c r="D460" s="88" t="s">
        <v>217</v>
      </c>
      <c r="E460" s="88"/>
      <c r="F460" s="88"/>
    </row>
    <row r="461" spans="1:6" ht="30">
      <c r="A461" s="89" t="s">
        <v>353</v>
      </c>
      <c r="B461" s="89">
        <v>1</v>
      </c>
      <c r="C461" s="89" t="s">
        <v>7</v>
      </c>
      <c r="D461" s="89" t="s">
        <v>91</v>
      </c>
      <c r="E461" s="89"/>
      <c r="F461" s="89"/>
    </row>
    <row r="462" spans="1:6" ht="30">
      <c r="A462" s="88" t="s">
        <v>354</v>
      </c>
      <c r="B462" s="88">
        <v>2</v>
      </c>
      <c r="C462" s="88" t="s">
        <v>7</v>
      </c>
      <c r="D462" s="88" t="s">
        <v>91</v>
      </c>
      <c r="E462" s="88"/>
      <c r="F462" s="88"/>
    </row>
    <row r="463" spans="1:6" ht="30">
      <c r="A463" s="89" t="s">
        <v>355</v>
      </c>
      <c r="B463" s="89">
        <v>3</v>
      </c>
      <c r="C463" s="89" t="s">
        <v>7</v>
      </c>
      <c r="D463" s="89" t="s">
        <v>91</v>
      </c>
      <c r="E463" s="89"/>
      <c r="F463" s="89"/>
    </row>
    <row r="464" spans="1:6">
      <c r="A464" s="88" t="s">
        <v>353</v>
      </c>
      <c r="B464" s="88">
        <v>1</v>
      </c>
      <c r="C464" s="88" t="s">
        <v>50</v>
      </c>
      <c r="D464" s="88" t="s">
        <v>51</v>
      </c>
      <c r="E464" s="88"/>
      <c r="F464" s="88"/>
    </row>
    <row r="465" spans="1:6">
      <c r="A465" s="89" t="s">
        <v>354</v>
      </c>
      <c r="B465" s="89">
        <v>2</v>
      </c>
      <c r="C465" s="89" t="s">
        <v>356</v>
      </c>
      <c r="D465" s="89" t="s">
        <v>51</v>
      </c>
      <c r="E465" s="89"/>
      <c r="F465" s="89"/>
    </row>
    <row r="466" spans="1:6">
      <c r="A466" s="88" t="s">
        <v>355</v>
      </c>
      <c r="B466" s="88">
        <v>3</v>
      </c>
      <c r="C466" s="88" t="s">
        <v>357</v>
      </c>
      <c r="D466" s="88" t="s">
        <v>51</v>
      </c>
      <c r="E466" s="88"/>
      <c r="F466" s="88"/>
    </row>
    <row r="467" spans="1:6">
      <c r="A467" s="89" t="s">
        <v>358</v>
      </c>
      <c r="B467" s="89">
        <v>1</v>
      </c>
      <c r="C467" s="89" t="s">
        <v>70</v>
      </c>
      <c r="D467" s="89" t="s">
        <v>51</v>
      </c>
      <c r="E467" s="89"/>
      <c r="F467" s="89"/>
    </row>
    <row r="468" spans="1:6">
      <c r="A468" s="88" t="s">
        <v>359</v>
      </c>
      <c r="B468" s="88">
        <v>2</v>
      </c>
      <c r="C468" s="88" t="s">
        <v>50</v>
      </c>
      <c r="D468" s="88" t="s">
        <v>51</v>
      </c>
      <c r="E468" s="88"/>
      <c r="F468" s="88"/>
    </row>
    <row r="469" spans="1:6">
      <c r="A469" s="89" t="s">
        <v>360</v>
      </c>
      <c r="B469" s="89">
        <v>3</v>
      </c>
      <c r="C469" s="89" t="s">
        <v>356</v>
      </c>
      <c r="D469" s="89" t="s">
        <v>51</v>
      </c>
      <c r="E469" s="89"/>
      <c r="F469" s="89"/>
    </row>
    <row r="470" spans="1:6" ht="30">
      <c r="A470" s="88" t="s">
        <v>358</v>
      </c>
      <c r="B470" s="88">
        <v>1</v>
      </c>
      <c r="C470" s="88" t="s">
        <v>7</v>
      </c>
      <c r="D470" s="88" t="s">
        <v>91</v>
      </c>
      <c r="E470" s="88"/>
      <c r="F470" s="88"/>
    </row>
    <row r="471" spans="1:6" ht="30">
      <c r="A471" s="89" t="s">
        <v>359</v>
      </c>
      <c r="B471" s="89">
        <v>2</v>
      </c>
      <c r="C471" s="89" t="s">
        <v>7</v>
      </c>
      <c r="D471" s="89" t="s">
        <v>91</v>
      </c>
      <c r="E471" s="89"/>
      <c r="F471" s="89"/>
    </row>
    <row r="472" spans="1:6" ht="30">
      <c r="A472" s="88" t="s">
        <v>360</v>
      </c>
      <c r="B472" s="88">
        <v>3</v>
      </c>
      <c r="C472" s="88" t="s">
        <v>7</v>
      </c>
      <c r="D472" s="88" t="s">
        <v>91</v>
      </c>
      <c r="E472" s="88"/>
      <c r="F472" s="88"/>
    </row>
    <row r="473" spans="1:6" ht="30">
      <c r="A473" s="89" t="s">
        <v>361</v>
      </c>
      <c r="B473" s="89">
        <v>4</v>
      </c>
      <c r="C473" s="89" t="s">
        <v>7</v>
      </c>
      <c r="D473" s="89" t="s">
        <v>91</v>
      </c>
      <c r="E473" s="89"/>
      <c r="F473" s="89"/>
    </row>
    <row r="474" spans="1:6" ht="45.75">
      <c r="A474" s="88" t="s">
        <v>362</v>
      </c>
      <c r="B474" s="88">
        <v>3</v>
      </c>
      <c r="C474" s="88" t="s">
        <v>7</v>
      </c>
      <c r="D474" s="88" t="s">
        <v>8</v>
      </c>
      <c r="E474" s="88"/>
      <c r="F474" s="88"/>
    </row>
    <row r="475" spans="1:6" ht="45.75">
      <c r="A475" s="89" t="s">
        <v>362</v>
      </c>
      <c r="B475" s="89">
        <v>3</v>
      </c>
      <c r="C475" s="89" t="s">
        <v>75</v>
      </c>
      <c r="D475" s="89" t="s">
        <v>76</v>
      </c>
      <c r="E475" s="89"/>
      <c r="F475" s="89"/>
    </row>
    <row r="476" spans="1:6" ht="45.75">
      <c r="A476" s="88" t="s">
        <v>362</v>
      </c>
      <c r="B476" s="88">
        <v>3</v>
      </c>
      <c r="C476" s="88" t="s">
        <v>112</v>
      </c>
      <c r="D476" s="88" t="s">
        <v>217</v>
      </c>
      <c r="E476" s="88"/>
      <c r="F476" s="88"/>
    </row>
    <row r="477" spans="1:6" ht="45.75">
      <c r="A477" s="89" t="s">
        <v>363</v>
      </c>
      <c r="B477" s="89">
        <v>3</v>
      </c>
      <c r="C477" s="89" t="s">
        <v>7</v>
      </c>
      <c r="D477" s="89" t="s">
        <v>8</v>
      </c>
      <c r="E477" s="89"/>
      <c r="F477" s="89"/>
    </row>
    <row r="478" spans="1:6" ht="45.75">
      <c r="A478" s="88" t="s">
        <v>363</v>
      </c>
      <c r="B478" s="88">
        <v>3</v>
      </c>
      <c r="C478" s="88" t="s">
        <v>75</v>
      </c>
      <c r="D478" s="88" t="s">
        <v>76</v>
      </c>
      <c r="E478" s="88"/>
      <c r="F478" s="88"/>
    </row>
    <row r="479" spans="1:6" ht="45.75">
      <c r="A479" s="89" t="s">
        <v>363</v>
      </c>
      <c r="B479" s="89">
        <v>3</v>
      </c>
      <c r="C479" s="89" t="s">
        <v>112</v>
      </c>
      <c r="D479" s="89" t="s">
        <v>217</v>
      </c>
      <c r="E479" s="89"/>
      <c r="F479" s="89"/>
    </row>
    <row r="480" spans="1:6" ht="45.75">
      <c r="A480" s="88" t="s">
        <v>364</v>
      </c>
      <c r="B480" s="88">
        <v>3</v>
      </c>
      <c r="C480" s="88" t="s">
        <v>7</v>
      </c>
      <c r="D480" s="88" t="s">
        <v>8</v>
      </c>
      <c r="E480" s="88"/>
      <c r="F480" s="88"/>
    </row>
    <row r="481" spans="1:6" ht="45.75">
      <c r="A481" s="89" t="s">
        <v>364</v>
      </c>
      <c r="B481" s="89">
        <v>3</v>
      </c>
      <c r="C481" s="89" t="s">
        <v>75</v>
      </c>
      <c r="D481" s="89" t="s">
        <v>76</v>
      </c>
      <c r="E481" s="89"/>
      <c r="F481" s="89"/>
    </row>
    <row r="482" spans="1:6" ht="45.75">
      <c r="A482" s="88" t="s">
        <v>364</v>
      </c>
      <c r="B482" s="88">
        <v>3</v>
      </c>
      <c r="C482" s="88" t="s">
        <v>112</v>
      </c>
      <c r="D482" s="88" t="s">
        <v>217</v>
      </c>
      <c r="E482" s="88"/>
      <c r="F482" s="88"/>
    </row>
    <row r="483" spans="1:6" ht="45.75">
      <c r="A483" s="89" t="s">
        <v>365</v>
      </c>
      <c r="B483" s="89">
        <v>3</v>
      </c>
      <c r="C483" s="89" t="s">
        <v>7</v>
      </c>
      <c r="D483" s="89" t="s">
        <v>366</v>
      </c>
      <c r="E483" s="89"/>
      <c r="F483" s="89"/>
    </row>
    <row r="484" spans="1:6" ht="45.75">
      <c r="A484" s="88" t="s">
        <v>365</v>
      </c>
      <c r="B484" s="88">
        <v>3</v>
      </c>
      <c r="C484" s="88" t="s">
        <v>75</v>
      </c>
      <c r="D484" s="88" t="s">
        <v>76</v>
      </c>
      <c r="E484" s="88"/>
      <c r="F484" s="88"/>
    </row>
    <row r="485" spans="1:6" ht="45.75">
      <c r="A485" s="89" t="s">
        <v>365</v>
      </c>
      <c r="B485" s="89">
        <v>3</v>
      </c>
      <c r="C485" s="89" t="s">
        <v>112</v>
      </c>
      <c r="D485" s="89" t="s">
        <v>217</v>
      </c>
      <c r="E485" s="89"/>
      <c r="F485" s="89"/>
    </row>
    <row r="486" spans="1:6" ht="30">
      <c r="A486" s="88" t="s">
        <v>367</v>
      </c>
      <c r="B486" s="88">
        <v>1</v>
      </c>
      <c r="C486" s="88" t="s">
        <v>7</v>
      </c>
      <c r="D486" s="88" t="s">
        <v>91</v>
      </c>
      <c r="E486" s="88"/>
      <c r="F486" s="88"/>
    </row>
    <row r="487" spans="1:6" ht="30">
      <c r="A487" s="89" t="s">
        <v>368</v>
      </c>
      <c r="B487" s="89">
        <v>2</v>
      </c>
      <c r="C487" s="89" t="s">
        <v>7</v>
      </c>
      <c r="D487" s="89" t="s">
        <v>91</v>
      </c>
      <c r="E487" s="89"/>
      <c r="F487" s="89"/>
    </row>
    <row r="488" spans="1:6" ht="30">
      <c r="A488" s="88" t="s">
        <v>369</v>
      </c>
      <c r="B488" s="88">
        <v>3</v>
      </c>
      <c r="C488" s="88" t="s">
        <v>7</v>
      </c>
      <c r="D488" s="88" t="s">
        <v>207</v>
      </c>
      <c r="E488" s="88"/>
      <c r="F488" s="88"/>
    </row>
    <row r="489" spans="1:6" ht="30">
      <c r="A489" s="89" t="s">
        <v>370</v>
      </c>
      <c r="B489" s="89">
        <v>1</v>
      </c>
      <c r="C489" s="89" t="s">
        <v>7</v>
      </c>
      <c r="D489" s="89" t="s">
        <v>91</v>
      </c>
      <c r="E489" s="89"/>
      <c r="F489" s="89"/>
    </row>
    <row r="490" spans="1:6" ht="30">
      <c r="A490" s="88" t="s">
        <v>371</v>
      </c>
      <c r="B490" s="88">
        <v>2</v>
      </c>
      <c r="C490" s="88" t="s">
        <v>7</v>
      </c>
      <c r="D490" s="88" t="s">
        <v>91</v>
      </c>
      <c r="E490" s="88"/>
      <c r="F490" s="88"/>
    </row>
    <row r="491" spans="1:6" ht="30">
      <c r="A491" s="89" t="s">
        <v>372</v>
      </c>
      <c r="B491" s="89">
        <v>3</v>
      </c>
      <c r="C491" s="89" t="s">
        <v>7</v>
      </c>
      <c r="D491" s="89" t="s">
        <v>91</v>
      </c>
      <c r="E491" s="89"/>
      <c r="F491" s="89"/>
    </row>
    <row r="492" spans="1:6" ht="30">
      <c r="A492" s="88" t="s">
        <v>373</v>
      </c>
      <c r="B492" s="88">
        <v>4</v>
      </c>
      <c r="C492" s="88" t="s">
        <v>7</v>
      </c>
      <c r="D492" s="88" t="s">
        <v>91</v>
      </c>
      <c r="E492" s="88"/>
      <c r="F492" s="88"/>
    </row>
    <row r="493" spans="1:6" ht="45.75">
      <c r="A493" s="89" t="s">
        <v>374</v>
      </c>
      <c r="B493" s="89">
        <v>1</v>
      </c>
      <c r="C493" s="89" t="s">
        <v>7</v>
      </c>
      <c r="D493" s="89" t="s">
        <v>48</v>
      </c>
      <c r="E493" s="89"/>
      <c r="F493" s="89"/>
    </row>
    <row r="494" spans="1:6" ht="30">
      <c r="A494" s="88" t="s">
        <v>374</v>
      </c>
      <c r="B494" s="88">
        <v>1</v>
      </c>
      <c r="C494" s="88" t="s">
        <v>19</v>
      </c>
      <c r="D494" s="88" t="s">
        <v>109</v>
      </c>
      <c r="E494" s="88"/>
      <c r="F494" s="88"/>
    </row>
    <row r="495" spans="1:6" ht="60.75">
      <c r="A495" s="89" t="s">
        <v>374</v>
      </c>
      <c r="B495" s="89">
        <v>1</v>
      </c>
      <c r="C495" s="89" t="s">
        <v>54</v>
      </c>
      <c r="D495" s="89" t="s">
        <v>375</v>
      </c>
      <c r="E495" s="89"/>
      <c r="F495" s="89"/>
    </row>
    <row r="496" spans="1:6" ht="45.75">
      <c r="A496" s="88" t="s">
        <v>376</v>
      </c>
      <c r="B496" s="88">
        <v>1</v>
      </c>
      <c r="C496" s="88" t="s">
        <v>7</v>
      </c>
      <c r="D496" s="88" t="s">
        <v>48</v>
      </c>
      <c r="E496" s="88"/>
      <c r="F496" s="88"/>
    </row>
    <row r="497" spans="1:6">
      <c r="A497" s="89" t="s">
        <v>376</v>
      </c>
      <c r="B497" s="89">
        <v>1</v>
      </c>
      <c r="C497" s="89" t="s">
        <v>19</v>
      </c>
      <c r="D497" s="89" t="s">
        <v>121</v>
      </c>
      <c r="E497" s="89"/>
      <c r="F497" s="89"/>
    </row>
    <row r="498" spans="1:6" ht="60.75">
      <c r="A498" s="88" t="s">
        <v>376</v>
      </c>
      <c r="B498" s="88">
        <v>1</v>
      </c>
      <c r="C498" s="88" t="s">
        <v>54</v>
      </c>
      <c r="D498" s="88" t="s">
        <v>377</v>
      </c>
      <c r="E498" s="88"/>
      <c r="F498" s="88"/>
    </row>
    <row r="499" spans="1:6" ht="45.75">
      <c r="A499" s="89" t="s">
        <v>378</v>
      </c>
      <c r="B499" s="89">
        <v>1</v>
      </c>
      <c r="C499" s="89" t="s">
        <v>7</v>
      </c>
      <c r="D499" s="89" t="s">
        <v>48</v>
      </c>
      <c r="E499" s="89"/>
      <c r="F499" s="89"/>
    </row>
    <row r="500" spans="1:6" ht="45.75">
      <c r="A500" s="88" t="s">
        <v>378</v>
      </c>
      <c r="B500" s="88">
        <v>1</v>
      </c>
      <c r="C500" s="88" t="s">
        <v>54</v>
      </c>
      <c r="D500" s="88" t="s">
        <v>379</v>
      </c>
      <c r="E500" s="88"/>
      <c r="F500" s="88"/>
    </row>
    <row r="501" spans="1:6" ht="45.75">
      <c r="A501" s="89" t="s">
        <v>380</v>
      </c>
      <c r="B501" s="89">
        <v>1</v>
      </c>
      <c r="C501" s="89" t="s">
        <v>7</v>
      </c>
      <c r="D501" s="89" t="s">
        <v>48</v>
      </c>
      <c r="E501" s="89"/>
      <c r="F501" s="89"/>
    </row>
    <row r="502" spans="1:6" ht="45.75">
      <c r="A502" s="88" t="s">
        <v>380</v>
      </c>
      <c r="B502" s="88">
        <v>1</v>
      </c>
      <c r="C502" s="88" t="s">
        <v>54</v>
      </c>
      <c r="D502" s="88" t="s">
        <v>379</v>
      </c>
      <c r="E502" s="88"/>
      <c r="F502" s="88"/>
    </row>
    <row r="503" spans="1:6" ht="45.75">
      <c r="A503" s="89" t="s">
        <v>381</v>
      </c>
      <c r="B503" s="89">
        <v>1</v>
      </c>
      <c r="C503" s="89" t="s">
        <v>7</v>
      </c>
      <c r="D503" s="89" t="s">
        <v>48</v>
      </c>
      <c r="E503" s="89"/>
      <c r="F503" s="89"/>
    </row>
    <row r="504" spans="1:6" ht="45.75">
      <c r="A504" s="88" t="s">
        <v>381</v>
      </c>
      <c r="B504" s="88">
        <v>1</v>
      </c>
      <c r="C504" s="88" t="s">
        <v>54</v>
      </c>
      <c r="D504" s="88" t="s">
        <v>55</v>
      </c>
      <c r="E504" s="88"/>
      <c r="F504" s="88"/>
    </row>
    <row r="505" spans="1:6" ht="45.75">
      <c r="A505" s="89" t="s">
        <v>382</v>
      </c>
      <c r="B505" s="89">
        <v>1</v>
      </c>
      <c r="C505" s="89" t="s">
        <v>7</v>
      </c>
      <c r="D505" s="89" t="s">
        <v>48</v>
      </c>
      <c r="E505" s="89"/>
      <c r="F505" s="89"/>
    </row>
    <row r="506" spans="1:6" ht="45.75">
      <c r="A506" s="88" t="s">
        <v>382</v>
      </c>
      <c r="B506" s="88">
        <v>1</v>
      </c>
      <c r="C506" s="88" t="s">
        <v>54</v>
      </c>
      <c r="D506" s="88" t="s">
        <v>55</v>
      </c>
      <c r="E506" s="88"/>
      <c r="F506" s="88"/>
    </row>
    <row r="507" spans="1:6" ht="45.75">
      <c r="A507" s="89" t="s">
        <v>383</v>
      </c>
      <c r="B507" s="89">
        <v>1</v>
      </c>
      <c r="C507" s="89" t="s">
        <v>7</v>
      </c>
      <c r="D507" s="89" t="s">
        <v>48</v>
      </c>
      <c r="E507" s="89"/>
      <c r="F507" s="89"/>
    </row>
    <row r="508" spans="1:6" ht="45.75">
      <c r="A508" s="88" t="s">
        <v>383</v>
      </c>
      <c r="B508" s="88">
        <v>1</v>
      </c>
      <c r="C508" s="88" t="s">
        <v>54</v>
      </c>
      <c r="D508" s="88" t="s">
        <v>55</v>
      </c>
      <c r="E508" s="88"/>
      <c r="F508" s="88"/>
    </row>
    <row r="509" spans="1:6" ht="45.75">
      <c r="A509" s="89" t="s">
        <v>384</v>
      </c>
      <c r="B509" s="89">
        <v>2</v>
      </c>
      <c r="C509" s="89" t="s">
        <v>7</v>
      </c>
      <c r="D509" s="89" t="s">
        <v>48</v>
      </c>
      <c r="E509" s="89"/>
      <c r="F509" s="89"/>
    </row>
    <row r="510" spans="1:6" ht="45.75">
      <c r="A510" s="88" t="s">
        <v>384</v>
      </c>
      <c r="B510" s="88">
        <v>2</v>
      </c>
      <c r="C510" s="88" t="s">
        <v>54</v>
      </c>
      <c r="D510" s="88" t="s">
        <v>55</v>
      </c>
      <c r="E510" s="88"/>
      <c r="F510" s="88"/>
    </row>
    <row r="511" spans="1:6" ht="45.75">
      <c r="A511" s="89" t="s">
        <v>385</v>
      </c>
      <c r="B511" s="89">
        <v>3</v>
      </c>
      <c r="C511" s="89" t="s">
        <v>7</v>
      </c>
      <c r="D511" s="89" t="s">
        <v>48</v>
      </c>
      <c r="E511" s="89"/>
      <c r="F511" s="89"/>
    </row>
    <row r="512" spans="1:6" ht="45.75">
      <c r="A512" s="88" t="s">
        <v>385</v>
      </c>
      <c r="B512" s="88">
        <v>3</v>
      </c>
      <c r="C512" s="88" t="s">
        <v>54</v>
      </c>
      <c r="D512" s="88" t="s">
        <v>55</v>
      </c>
      <c r="E512" s="88"/>
      <c r="F512" s="88"/>
    </row>
    <row r="513" spans="1:6" ht="45.75">
      <c r="A513" s="89" t="s">
        <v>386</v>
      </c>
      <c r="B513" s="89">
        <v>1</v>
      </c>
      <c r="C513" s="89" t="s">
        <v>7</v>
      </c>
      <c r="D513" s="89" t="s">
        <v>48</v>
      </c>
      <c r="E513" s="89"/>
      <c r="F513" s="89"/>
    </row>
    <row r="514" spans="1:6" ht="45.75">
      <c r="A514" s="88" t="s">
        <v>386</v>
      </c>
      <c r="B514" s="88">
        <v>1</v>
      </c>
      <c r="C514" s="88" t="s">
        <v>54</v>
      </c>
      <c r="D514" s="88" t="s">
        <v>55</v>
      </c>
      <c r="E514" s="88"/>
      <c r="F514" s="88"/>
    </row>
    <row r="515" spans="1:6" ht="45.75">
      <c r="A515" s="89" t="s">
        <v>387</v>
      </c>
      <c r="B515" s="89">
        <v>1</v>
      </c>
      <c r="C515" s="89" t="s">
        <v>7</v>
      </c>
      <c r="D515" s="89" t="s">
        <v>115</v>
      </c>
      <c r="E515" s="89"/>
      <c r="F515" s="89"/>
    </row>
    <row r="516" spans="1:6" ht="45.75">
      <c r="A516" s="88" t="s">
        <v>387</v>
      </c>
      <c r="B516" s="88">
        <v>1</v>
      </c>
      <c r="C516" s="88" t="s">
        <v>54</v>
      </c>
      <c r="D516" s="88" t="s">
        <v>55</v>
      </c>
      <c r="E516" s="88"/>
      <c r="F516" s="88"/>
    </row>
    <row r="517" spans="1:6" ht="45.75">
      <c r="A517" s="89" t="s">
        <v>388</v>
      </c>
      <c r="B517" s="89">
        <v>1</v>
      </c>
      <c r="C517" s="89" t="s">
        <v>7</v>
      </c>
      <c r="D517" s="89" t="s">
        <v>48</v>
      </c>
      <c r="E517" s="89"/>
      <c r="F517" s="89"/>
    </row>
    <row r="518" spans="1:6" ht="45.75">
      <c r="A518" s="88" t="s">
        <v>388</v>
      </c>
      <c r="B518" s="88">
        <v>1</v>
      </c>
      <c r="C518" s="88" t="s">
        <v>54</v>
      </c>
      <c r="D518" s="88" t="s">
        <v>55</v>
      </c>
      <c r="E518" s="88"/>
      <c r="F518" s="88"/>
    </row>
    <row r="519" spans="1:6" ht="30">
      <c r="A519" s="89" t="s">
        <v>388</v>
      </c>
      <c r="B519" s="89">
        <v>1</v>
      </c>
      <c r="C519" s="89" t="s">
        <v>22</v>
      </c>
      <c r="D519" s="89" t="s">
        <v>389</v>
      </c>
      <c r="E519" s="89"/>
      <c r="F519" s="89"/>
    </row>
    <row r="520" spans="1:6" ht="45.75">
      <c r="A520" s="88" t="s">
        <v>390</v>
      </c>
      <c r="B520" s="88">
        <v>3</v>
      </c>
      <c r="C520" s="88" t="s">
        <v>7</v>
      </c>
      <c r="D520" s="88" t="s">
        <v>48</v>
      </c>
      <c r="E520" s="88"/>
      <c r="F520" s="88"/>
    </row>
    <row r="521" spans="1:6" ht="45.75">
      <c r="A521" s="89" t="s">
        <v>390</v>
      </c>
      <c r="B521" s="89">
        <v>3</v>
      </c>
      <c r="C521" s="89" t="s">
        <v>54</v>
      </c>
      <c r="D521" s="89" t="s">
        <v>55</v>
      </c>
      <c r="E521" s="89"/>
      <c r="F521" s="89"/>
    </row>
    <row r="522" spans="1:6" ht="30">
      <c r="A522" s="88" t="s">
        <v>390</v>
      </c>
      <c r="B522" s="88">
        <v>3</v>
      </c>
      <c r="C522" s="88" t="s">
        <v>19</v>
      </c>
      <c r="D522" s="88" t="s">
        <v>109</v>
      </c>
      <c r="E522" s="88"/>
      <c r="F522" s="88"/>
    </row>
    <row r="523" spans="1:6" ht="45.75">
      <c r="A523" s="89" t="s">
        <v>391</v>
      </c>
      <c r="B523" s="89">
        <v>3</v>
      </c>
      <c r="C523" s="89" t="s">
        <v>7</v>
      </c>
      <c r="D523" s="89" t="s">
        <v>48</v>
      </c>
      <c r="E523" s="89"/>
      <c r="F523" s="89"/>
    </row>
    <row r="524" spans="1:6" ht="45.75">
      <c r="A524" s="88" t="s">
        <v>391</v>
      </c>
      <c r="B524" s="88">
        <v>3</v>
      </c>
      <c r="C524" s="88" t="s">
        <v>54</v>
      </c>
      <c r="D524" s="88" t="s">
        <v>55</v>
      </c>
      <c r="E524" s="88"/>
      <c r="F524" s="88"/>
    </row>
    <row r="525" spans="1:6" ht="30">
      <c r="A525" s="89" t="s">
        <v>391</v>
      </c>
      <c r="B525" s="89">
        <v>3</v>
      </c>
      <c r="C525" s="89" t="s">
        <v>19</v>
      </c>
      <c r="D525" s="89" t="s">
        <v>121</v>
      </c>
      <c r="E525" s="89"/>
      <c r="F525" s="89"/>
    </row>
    <row r="526" spans="1:6" ht="45.75">
      <c r="A526" s="88" t="s">
        <v>392</v>
      </c>
      <c r="B526" s="88">
        <v>3</v>
      </c>
      <c r="C526" s="88" t="s">
        <v>7</v>
      </c>
      <c r="D526" s="88" t="s">
        <v>48</v>
      </c>
      <c r="E526" s="88"/>
      <c r="F526" s="88"/>
    </row>
    <row r="527" spans="1:6" ht="60.75">
      <c r="A527" s="89" t="s">
        <v>392</v>
      </c>
      <c r="B527" s="89">
        <v>3</v>
      </c>
      <c r="C527" s="89" t="s">
        <v>54</v>
      </c>
      <c r="D527" s="89" t="s">
        <v>108</v>
      </c>
      <c r="E527" s="89"/>
      <c r="F527" s="89"/>
    </row>
    <row r="528" spans="1:6" ht="45.75">
      <c r="A528" s="88" t="s">
        <v>393</v>
      </c>
      <c r="B528" s="88">
        <v>1</v>
      </c>
      <c r="C528" s="88" t="s">
        <v>7</v>
      </c>
      <c r="D528" s="88" t="s">
        <v>65</v>
      </c>
      <c r="E528" s="88"/>
      <c r="F528" s="88"/>
    </row>
    <row r="529" spans="1:6" ht="45.75">
      <c r="A529" s="89" t="s">
        <v>394</v>
      </c>
      <c r="B529" s="89">
        <v>2</v>
      </c>
      <c r="C529" s="89" t="s">
        <v>7</v>
      </c>
      <c r="D529" s="89" t="s">
        <v>65</v>
      </c>
      <c r="E529" s="89"/>
      <c r="F529" s="89"/>
    </row>
    <row r="530" spans="1:6" ht="45.75">
      <c r="A530" s="88" t="s">
        <v>395</v>
      </c>
      <c r="B530" s="88">
        <v>3</v>
      </c>
      <c r="C530" s="88" t="s">
        <v>7</v>
      </c>
      <c r="D530" s="88" t="s">
        <v>65</v>
      </c>
      <c r="E530" s="88"/>
      <c r="F530" s="88"/>
    </row>
    <row r="531" spans="1:6" ht="45.75">
      <c r="A531" s="89" t="s">
        <v>396</v>
      </c>
      <c r="B531" s="89">
        <v>1</v>
      </c>
      <c r="C531" s="89" t="s">
        <v>7</v>
      </c>
      <c r="D531" s="89" t="s">
        <v>65</v>
      </c>
      <c r="E531" s="89"/>
      <c r="F531" s="89"/>
    </row>
    <row r="532" spans="1:6" ht="45.75">
      <c r="A532" s="88" t="s">
        <v>397</v>
      </c>
      <c r="B532" s="88">
        <v>2</v>
      </c>
      <c r="C532" s="88" t="s">
        <v>7</v>
      </c>
      <c r="D532" s="88" t="s">
        <v>69</v>
      </c>
      <c r="E532" s="88"/>
      <c r="F532" s="88"/>
    </row>
    <row r="533" spans="1:6" ht="60" customHeight="1">
      <c r="A533" s="89" t="s">
        <v>398</v>
      </c>
      <c r="B533" s="89">
        <v>3</v>
      </c>
      <c r="C533" s="89" t="s">
        <v>7</v>
      </c>
      <c r="D533" s="89" t="s">
        <v>65</v>
      </c>
      <c r="E533" s="89"/>
      <c r="F533" s="89"/>
    </row>
    <row r="534" spans="1:6" ht="45.75">
      <c r="A534" s="88" t="s">
        <v>399</v>
      </c>
      <c r="B534" s="88">
        <v>4</v>
      </c>
      <c r="C534" s="88" t="s">
        <v>7</v>
      </c>
      <c r="D534" s="88" t="s">
        <v>65</v>
      </c>
      <c r="E534" s="88"/>
      <c r="F534" s="88"/>
    </row>
    <row r="535" spans="1:6" ht="45.75">
      <c r="A535" s="89" t="s">
        <v>400</v>
      </c>
      <c r="B535" s="89">
        <v>3</v>
      </c>
      <c r="C535" s="89" t="s">
        <v>7</v>
      </c>
      <c r="D535" s="89" t="s">
        <v>401</v>
      </c>
      <c r="E535" s="89"/>
      <c r="F535" s="89"/>
    </row>
    <row r="536" spans="1:6" ht="45.75">
      <c r="A536" s="88" t="s">
        <v>400</v>
      </c>
      <c r="B536" s="88">
        <v>3</v>
      </c>
      <c r="C536" s="88" t="s">
        <v>22</v>
      </c>
      <c r="D536" s="88" t="s">
        <v>389</v>
      </c>
      <c r="E536" s="88"/>
      <c r="F536" s="88"/>
    </row>
    <row r="537" spans="1:6" ht="45.75">
      <c r="A537" s="89" t="s">
        <v>400</v>
      </c>
      <c r="B537" s="89">
        <v>3</v>
      </c>
      <c r="C537" s="89" t="s">
        <v>19</v>
      </c>
      <c r="D537" s="89" t="s">
        <v>402</v>
      </c>
      <c r="E537" s="89"/>
      <c r="F537" s="89"/>
    </row>
    <row r="538" spans="1:6" ht="30">
      <c r="A538" s="88" t="s">
        <v>403</v>
      </c>
      <c r="B538" s="88">
        <v>3</v>
      </c>
      <c r="C538" s="88" t="s">
        <v>7</v>
      </c>
      <c r="D538" s="88" t="s">
        <v>401</v>
      </c>
      <c r="E538" s="88"/>
      <c r="F538" s="88"/>
    </row>
    <row r="539" spans="1:6" ht="30">
      <c r="A539" s="89" t="s">
        <v>403</v>
      </c>
      <c r="B539" s="89">
        <v>3</v>
      </c>
      <c r="C539" s="89" t="s">
        <v>22</v>
      </c>
      <c r="D539" s="89" t="s">
        <v>389</v>
      </c>
      <c r="E539" s="89"/>
      <c r="F539" s="89"/>
    </row>
    <row r="540" spans="1:6" ht="30">
      <c r="A540" s="88" t="s">
        <v>403</v>
      </c>
      <c r="B540" s="88">
        <v>3</v>
      </c>
      <c r="C540" s="88" t="s">
        <v>19</v>
      </c>
      <c r="D540" s="88" t="s">
        <v>402</v>
      </c>
      <c r="E540" s="88"/>
      <c r="F540" s="88"/>
    </row>
    <row r="541" spans="1:6" ht="45.75">
      <c r="A541" s="89" t="s">
        <v>404</v>
      </c>
      <c r="B541" s="89">
        <v>3</v>
      </c>
      <c r="C541" s="89" t="s">
        <v>7</v>
      </c>
      <c r="D541" s="89" t="s">
        <v>8</v>
      </c>
      <c r="E541" s="89"/>
      <c r="F541" s="89"/>
    </row>
    <row r="542" spans="1:6" ht="30">
      <c r="A542" s="88" t="s">
        <v>404</v>
      </c>
      <c r="B542" s="88">
        <v>3</v>
      </c>
      <c r="C542" s="88" t="s">
        <v>22</v>
      </c>
      <c r="D542" s="88" t="s">
        <v>389</v>
      </c>
      <c r="E542" s="88"/>
      <c r="F542" s="88"/>
    </row>
    <row r="543" spans="1:6" ht="30">
      <c r="A543" s="89" t="s">
        <v>405</v>
      </c>
      <c r="B543" s="89">
        <v>3</v>
      </c>
      <c r="C543" s="89" t="s">
        <v>7</v>
      </c>
      <c r="D543" s="89" t="s">
        <v>401</v>
      </c>
      <c r="E543" s="89"/>
      <c r="F543" s="89"/>
    </row>
    <row r="544" spans="1:6" ht="30">
      <c r="A544" s="88" t="s">
        <v>405</v>
      </c>
      <c r="B544" s="88">
        <v>3</v>
      </c>
      <c r="C544" s="88" t="s">
        <v>22</v>
      </c>
      <c r="D544" s="88" t="s">
        <v>389</v>
      </c>
      <c r="E544" s="88"/>
      <c r="F544" s="88"/>
    </row>
    <row r="545" spans="1:6" ht="30">
      <c r="A545" s="89" t="s">
        <v>405</v>
      </c>
      <c r="B545" s="89">
        <v>3</v>
      </c>
      <c r="C545" s="89" t="s">
        <v>19</v>
      </c>
      <c r="D545" s="89" t="s">
        <v>406</v>
      </c>
      <c r="E545" s="89"/>
      <c r="F545" s="89"/>
    </row>
    <row r="546" spans="1:6" ht="45.75">
      <c r="A546" s="88" t="s">
        <v>407</v>
      </c>
      <c r="B546" s="88">
        <v>2</v>
      </c>
      <c r="C546" s="88" t="s">
        <v>7</v>
      </c>
      <c r="D546" s="88" t="s">
        <v>216</v>
      </c>
      <c r="E546" s="88"/>
      <c r="F546" s="88"/>
    </row>
    <row r="547" spans="1:6" ht="45.75">
      <c r="A547" s="89" t="s">
        <v>407</v>
      </c>
      <c r="B547" s="89">
        <v>2</v>
      </c>
      <c r="C547" s="89" t="s">
        <v>112</v>
      </c>
      <c r="D547" s="89" t="s">
        <v>408</v>
      </c>
      <c r="E547" s="89"/>
      <c r="F547" s="89"/>
    </row>
    <row r="548" spans="1:6" ht="30">
      <c r="A548" s="88" t="s">
        <v>407</v>
      </c>
      <c r="B548" s="88">
        <v>2</v>
      </c>
      <c r="C548" s="88" t="s">
        <v>22</v>
      </c>
      <c r="D548" s="88" t="s">
        <v>389</v>
      </c>
      <c r="E548" s="88"/>
      <c r="F548" s="88"/>
    </row>
    <row r="549" spans="1:6" ht="30">
      <c r="A549" s="89" t="s">
        <v>407</v>
      </c>
      <c r="B549" s="89">
        <v>2</v>
      </c>
      <c r="C549" s="89" t="s">
        <v>19</v>
      </c>
      <c r="D549" s="89" t="s">
        <v>409</v>
      </c>
      <c r="E549" s="89"/>
      <c r="F549" s="89"/>
    </row>
    <row r="550" spans="1:6" ht="45.75">
      <c r="A550" s="88" t="s">
        <v>410</v>
      </c>
      <c r="B550" s="88">
        <v>2</v>
      </c>
      <c r="C550" s="88" t="s">
        <v>7</v>
      </c>
      <c r="D550" s="88" t="s">
        <v>411</v>
      </c>
      <c r="E550" s="88"/>
      <c r="F550" s="88"/>
    </row>
    <row r="551" spans="1:6" ht="45.75">
      <c r="A551" s="89" t="s">
        <v>410</v>
      </c>
      <c r="B551" s="89">
        <v>2</v>
      </c>
      <c r="C551" s="89" t="s">
        <v>19</v>
      </c>
      <c r="D551" s="89" t="s">
        <v>412</v>
      </c>
      <c r="E551" s="89"/>
      <c r="F551" s="89"/>
    </row>
    <row r="552" spans="1:6" ht="30">
      <c r="A552" s="88" t="s">
        <v>413</v>
      </c>
      <c r="B552" s="88">
        <v>3</v>
      </c>
      <c r="C552" s="88" t="s">
        <v>7</v>
      </c>
      <c r="D552" s="88" t="s">
        <v>414</v>
      </c>
      <c r="E552" s="88"/>
      <c r="F552" s="88"/>
    </row>
    <row r="553" spans="1:6" ht="30">
      <c r="A553" s="89" t="s">
        <v>413</v>
      </c>
      <c r="B553" s="89">
        <v>3</v>
      </c>
      <c r="C553" s="89" t="s">
        <v>19</v>
      </c>
      <c r="D553" s="89" t="s">
        <v>415</v>
      </c>
      <c r="E553" s="89"/>
      <c r="F553" s="89"/>
    </row>
    <row r="554" spans="1:6" ht="60.75">
      <c r="A554" s="88" t="s">
        <v>416</v>
      </c>
      <c r="B554" s="88">
        <v>3</v>
      </c>
      <c r="C554" s="88" t="s">
        <v>7</v>
      </c>
      <c r="D554" s="88" t="s">
        <v>411</v>
      </c>
      <c r="E554" s="88"/>
      <c r="F554" s="88"/>
    </row>
    <row r="555" spans="1:6" ht="60.75">
      <c r="A555" s="89" t="s">
        <v>416</v>
      </c>
      <c r="B555" s="89">
        <v>3</v>
      </c>
      <c r="C555" s="89" t="s">
        <v>19</v>
      </c>
      <c r="D555" s="89" t="s">
        <v>412</v>
      </c>
      <c r="E555" s="89"/>
      <c r="F555" s="89"/>
    </row>
    <row r="556" spans="1:6" ht="30">
      <c r="A556" s="88" t="s">
        <v>417</v>
      </c>
      <c r="B556" s="88">
        <v>3</v>
      </c>
      <c r="C556" s="88" t="s">
        <v>7</v>
      </c>
      <c r="D556" s="88" t="s">
        <v>414</v>
      </c>
      <c r="E556" s="88"/>
      <c r="F556" s="88"/>
    </row>
    <row r="557" spans="1:6">
      <c r="A557" s="89" t="s">
        <v>417</v>
      </c>
      <c r="B557" s="89">
        <v>3</v>
      </c>
      <c r="C557" s="89" t="s">
        <v>22</v>
      </c>
      <c r="D557" s="89" t="s">
        <v>389</v>
      </c>
      <c r="E557" s="89"/>
      <c r="F557" s="89"/>
    </row>
    <row r="558" spans="1:6">
      <c r="A558" s="88" t="s">
        <v>417</v>
      </c>
      <c r="B558" s="88">
        <v>3</v>
      </c>
      <c r="C558" s="88" t="s">
        <v>19</v>
      </c>
      <c r="D558" s="88" t="s">
        <v>415</v>
      </c>
      <c r="E558" s="88"/>
      <c r="F558" s="88"/>
    </row>
    <row r="559" spans="1:6" ht="45.75">
      <c r="A559" s="89" t="s">
        <v>418</v>
      </c>
      <c r="B559" s="89">
        <v>1</v>
      </c>
      <c r="C559" s="89" t="s">
        <v>7</v>
      </c>
      <c r="D559" s="89" t="s">
        <v>401</v>
      </c>
      <c r="E559" s="89"/>
      <c r="F559" s="89"/>
    </row>
    <row r="560" spans="1:6" ht="45.75">
      <c r="A560" s="88" t="s">
        <v>418</v>
      </c>
      <c r="B560" s="88">
        <v>1</v>
      </c>
      <c r="C560" s="88" t="s">
        <v>22</v>
      </c>
      <c r="D560" s="88" t="s">
        <v>389</v>
      </c>
      <c r="E560" s="88"/>
      <c r="F560" s="88"/>
    </row>
    <row r="561" spans="1:6" ht="45.75">
      <c r="A561" s="89" t="s">
        <v>418</v>
      </c>
      <c r="B561" s="89">
        <v>1</v>
      </c>
      <c r="C561" s="89" t="s">
        <v>19</v>
      </c>
      <c r="D561" s="89" t="s">
        <v>402</v>
      </c>
      <c r="E561" s="89"/>
      <c r="F561" s="89"/>
    </row>
    <row r="562" spans="1:6" ht="45.75">
      <c r="A562" s="88" t="s">
        <v>419</v>
      </c>
      <c r="B562" s="88">
        <v>2</v>
      </c>
      <c r="C562" s="88" t="s">
        <v>7</v>
      </c>
      <c r="D562" s="88" t="s">
        <v>411</v>
      </c>
      <c r="E562" s="88"/>
      <c r="F562" s="88"/>
    </row>
    <row r="563" spans="1:6" ht="45.75">
      <c r="A563" s="89" t="s">
        <v>419</v>
      </c>
      <c r="B563" s="89">
        <v>2</v>
      </c>
      <c r="C563" s="89" t="s">
        <v>19</v>
      </c>
      <c r="D563" s="89" t="s">
        <v>412</v>
      </c>
      <c r="E563" s="89"/>
      <c r="F563" s="89"/>
    </row>
    <row r="564" spans="1:6" ht="45.75">
      <c r="A564" s="88" t="s">
        <v>420</v>
      </c>
      <c r="B564" s="88">
        <v>3</v>
      </c>
      <c r="C564" s="88" t="s">
        <v>7</v>
      </c>
      <c r="D564" s="88" t="s">
        <v>8</v>
      </c>
      <c r="E564" s="88"/>
      <c r="F564" s="88"/>
    </row>
    <row r="565" spans="1:6" ht="30">
      <c r="A565" s="89" t="s">
        <v>420</v>
      </c>
      <c r="B565" s="89">
        <v>3</v>
      </c>
      <c r="C565" s="89" t="s">
        <v>22</v>
      </c>
      <c r="D565" s="89" t="s">
        <v>389</v>
      </c>
      <c r="E565" s="89"/>
      <c r="F565" s="89"/>
    </row>
    <row r="566" spans="1:6" ht="30">
      <c r="A566" s="88" t="s">
        <v>421</v>
      </c>
      <c r="B566" s="88">
        <v>1</v>
      </c>
      <c r="C566" s="88" t="s">
        <v>7</v>
      </c>
      <c r="D566" s="88" t="s">
        <v>91</v>
      </c>
      <c r="E566" s="88"/>
      <c r="F566" s="88"/>
    </row>
    <row r="567" spans="1:6" ht="30">
      <c r="A567" s="89" t="s">
        <v>422</v>
      </c>
      <c r="B567" s="89">
        <v>2</v>
      </c>
      <c r="C567" s="89" t="s">
        <v>7</v>
      </c>
      <c r="D567" s="89" t="s">
        <v>91</v>
      </c>
      <c r="E567" s="89"/>
      <c r="F567" s="89"/>
    </row>
    <row r="568" spans="1:6" ht="30">
      <c r="A568" s="88" t="s">
        <v>423</v>
      </c>
      <c r="B568" s="88">
        <v>3</v>
      </c>
      <c r="C568" s="88" t="s">
        <v>7</v>
      </c>
      <c r="D568" s="88" t="s">
        <v>91</v>
      </c>
      <c r="E568" s="88"/>
      <c r="F568" s="88"/>
    </row>
    <row r="569" spans="1:6" ht="30">
      <c r="A569" s="89" t="s">
        <v>424</v>
      </c>
      <c r="B569" s="89">
        <v>1</v>
      </c>
      <c r="C569" s="89" t="s">
        <v>7</v>
      </c>
      <c r="D569" s="89" t="s">
        <v>425</v>
      </c>
      <c r="E569" s="89"/>
      <c r="F569" s="89"/>
    </row>
    <row r="570" spans="1:6">
      <c r="A570" s="88" t="s">
        <v>424</v>
      </c>
      <c r="B570" s="88">
        <v>1</v>
      </c>
      <c r="C570" s="88" t="s">
        <v>19</v>
      </c>
      <c r="D570" s="88" t="s">
        <v>426</v>
      </c>
      <c r="E570" s="88"/>
      <c r="F570" s="88"/>
    </row>
    <row r="571" spans="1:6" ht="30">
      <c r="A571" s="89" t="s">
        <v>427</v>
      </c>
      <c r="B571" s="89">
        <v>2</v>
      </c>
      <c r="C571" s="89" t="s">
        <v>7</v>
      </c>
      <c r="D571" s="89" t="s">
        <v>425</v>
      </c>
      <c r="E571" s="89"/>
      <c r="F571" s="89"/>
    </row>
    <row r="572" spans="1:6">
      <c r="A572" s="88" t="s">
        <v>427</v>
      </c>
      <c r="B572" s="88">
        <v>2</v>
      </c>
      <c r="C572" s="88" t="s">
        <v>19</v>
      </c>
      <c r="D572" s="88" t="s">
        <v>426</v>
      </c>
      <c r="E572" s="88"/>
      <c r="F572" s="88"/>
    </row>
    <row r="573" spans="1:6" ht="30">
      <c r="A573" s="89" t="s">
        <v>428</v>
      </c>
      <c r="B573" s="89">
        <v>3</v>
      </c>
      <c r="C573" s="89" t="s">
        <v>7</v>
      </c>
      <c r="D573" s="89" t="s">
        <v>425</v>
      </c>
      <c r="E573" s="89"/>
      <c r="F573" s="89"/>
    </row>
    <row r="574" spans="1:6">
      <c r="A574" s="88" t="s">
        <v>428</v>
      </c>
      <c r="B574" s="88">
        <v>3</v>
      </c>
      <c r="C574" s="88" t="s">
        <v>19</v>
      </c>
      <c r="D574" s="88" t="s">
        <v>426</v>
      </c>
      <c r="E574" s="88"/>
      <c r="F574" s="88"/>
    </row>
    <row r="575" spans="1:6" ht="30">
      <c r="A575" s="89" t="s">
        <v>429</v>
      </c>
      <c r="B575" s="89">
        <v>4</v>
      </c>
      <c r="C575" s="89" t="s">
        <v>7</v>
      </c>
      <c r="D575" s="89" t="s">
        <v>425</v>
      </c>
      <c r="E575" s="89"/>
      <c r="F575" s="89"/>
    </row>
    <row r="576" spans="1:6">
      <c r="A576" s="88" t="s">
        <v>429</v>
      </c>
      <c r="B576" s="88">
        <v>4</v>
      </c>
      <c r="C576" s="88" t="s">
        <v>19</v>
      </c>
      <c r="D576" s="88" t="s">
        <v>426</v>
      </c>
      <c r="E576" s="88"/>
      <c r="F576" s="88"/>
    </row>
    <row r="577" spans="1:6" ht="45.75">
      <c r="A577" s="89" t="s">
        <v>430</v>
      </c>
      <c r="B577" s="89">
        <v>3</v>
      </c>
      <c r="C577" s="89" t="s">
        <v>7</v>
      </c>
      <c r="D577" s="89" t="s">
        <v>48</v>
      </c>
      <c r="E577" s="89"/>
      <c r="F577" s="89"/>
    </row>
    <row r="578" spans="1:6" ht="30">
      <c r="A578" s="88" t="s">
        <v>430</v>
      </c>
      <c r="B578" s="88">
        <v>3</v>
      </c>
      <c r="C578" s="88" t="s">
        <v>50</v>
      </c>
      <c r="D578" s="88" t="s">
        <v>51</v>
      </c>
      <c r="E578" s="88"/>
      <c r="F578" s="88"/>
    </row>
    <row r="579" spans="1:6" ht="30">
      <c r="A579" s="89" t="s">
        <v>430</v>
      </c>
      <c r="B579" s="89">
        <v>3</v>
      </c>
      <c r="C579" s="89" t="s">
        <v>15</v>
      </c>
      <c r="D579" s="89" t="s">
        <v>116</v>
      </c>
      <c r="E579" s="89"/>
      <c r="F579" s="89"/>
    </row>
    <row r="580" spans="1:6" ht="30">
      <c r="A580" s="88" t="s">
        <v>431</v>
      </c>
      <c r="B580" s="88">
        <v>3</v>
      </c>
      <c r="C580" s="88" t="s">
        <v>50</v>
      </c>
      <c r="D580" s="88" t="s">
        <v>51</v>
      </c>
      <c r="E580" s="88"/>
      <c r="F580" s="88"/>
    </row>
    <row r="581" spans="1:6" ht="45.75">
      <c r="A581" s="89" t="s">
        <v>431</v>
      </c>
      <c r="B581" s="89">
        <v>3</v>
      </c>
      <c r="C581" s="89" t="s">
        <v>7</v>
      </c>
      <c r="D581" s="89" t="s">
        <v>48</v>
      </c>
      <c r="E581" s="89"/>
      <c r="F581" s="89"/>
    </row>
    <row r="582" spans="1:6" ht="45.75">
      <c r="A582" s="88" t="s">
        <v>431</v>
      </c>
      <c r="B582" s="88">
        <v>3</v>
      </c>
      <c r="C582" s="88" t="s">
        <v>112</v>
      </c>
      <c r="D582" s="88" t="s">
        <v>217</v>
      </c>
      <c r="E582" s="88"/>
      <c r="F582" s="88"/>
    </row>
    <row r="583" spans="1:6" ht="30">
      <c r="A583" s="89" t="s">
        <v>432</v>
      </c>
      <c r="B583" s="89">
        <v>3</v>
      </c>
      <c r="C583" s="89" t="s">
        <v>15</v>
      </c>
      <c r="D583" s="89" t="s">
        <v>116</v>
      </c>
      <c r="E583" s="89"/>
      <c r="F583" s="89"/>
    </row>
    <row r="584" spans="1:6" ht="30">
      <c r="A584" s="88" t="s">
        <v>432</v>
      </c>
      <c r="B584" s="88">
        <v>3</v>
      </c>
      <c r="C584" s="88" t="s">
        <v>50</v>
      </c>
      <c r="D584" s="88" t="s">
        <v>51</v>
      </c>
      <c r="E584" s="88"/>
      <c r="F584" s="88"/>
    </row>
    <row r="585" spans="1:6" ht="45.75">
      <c r="A585" s="89" t="s">
        <v>432</v>
      </c>
      <c r="B585" s="89">
        <v>3</v>
      </c>
      <c r="C585" s="89" t="s">
        <v>7</v>
      </c>
      <c r="D585" s="89" t="s">
        <v>48</v>
      </c>
      <c r="E585" s="89"/>
      <c r="F585" s="89"/>
    </row>
    <row r="586" spans="1:6" ht="45.75">
      <c r="A586" s="88" t="s">
        <v>432</v>
      </c>
      <c r="B586" s="88">
        <v>3</v>
      </c>
      <c r="C586" s="88" t="s">
        <v>112</v>
      </c>
      <c r="D586" s="88" t="s">
        <v>217</v>
      </c>
      <c r="E586" s="88"/>
      <c r="F586" s="88"/>
    </row>
    <row r="587" spans="1:6" ht="30">
      <c r="A587" s="89" t="s">
        <v>433</v>
      </c>
      <c r="B587" s="89">
        <v>3</v>
      </c>
      <c r="C587" s="89" t="s">
        <v>50</v>
      </c>
      <c r="D587" s="89" t="s">
        <v>51</v>
      </c>
      <c r="E587" s="89"/>
      <c r="F587" s="89"/>
    </row>
    <row r="588" spans="1:6" ht="45.75">
      <c r="A588" s="88" t="s">
        <v>433</v>
      </c>
      <c r="B588" s="88">
        <v>3</v>
      </c>
      <c r="C588" s="88" t="s">
        <v>7</v>
      </c>
      <c r="D588" s="88" t="s">
        <v>65</v>
      </c>
      <c r="E588" s="88"/>
      <c r="F588" s="88"/>
    </row>
    <row r="589" spans="1:6" ht="45.75">
      <c r="A589" s="89" t="s">
        <v>434</v>
      </c>
      <c r="B589" s="89">
        <v>1</v>
      </c>
      <c r="C589" s="89" t="s">
        <v>7</v>
      </c>
      <c r="D589" s="89" t="s">
        <v>65</v>
      </c>
      <c r="E589" s="89"/>
      <c r="F589" s="89"/>
    </row>
    <row r="590" spans="1:6">
      <c r="A590" s="88" t="s">
        <v>434</v>
      </c>
      <c r="B590" s="88">
        <v>1</v>
      </c>
      <c r="C590" s="88" t="s">
        <v>50</v>
      </c>
      <c r="D590" s="88" t="s">
        <v>51</v>
      </c>
      <c r="E590" s="88"/>
      <c r="F590" s="88"/>
    </row>
    <row r="591" spans="1:6" ht="45.75">
      <c r="A591" s="89" t="s">
        <v>435</v>
      </c>
      <c r="B591" s="89">
        <v>2</v>
      </c>
      <c r="C591" s="89" t="s">
        <v>7</v>
      </c>
      <c r="D591" s="89" t="s">
        <v>65</v>
      </c>
      <c r="E591" s="89"/>
      <c r="F591" s="89"/>
    </row>
    <row r="592" spans="1:6">
      <c r="A592" s="88" t="s">
        <v>435</v>
      </c>
      <c r="B592" s="88">
        <v>2</v>
      </c>
      <c r="C592" s="88" t="s">
        <v>50</v>
      </c>
      <c r="D592" s="88" t="s">
        <v>51</v>
      </c>
      <c r="E592" s="88"/>
      <c r="F592" s="88"/>
    </row>
    <row r="593" spans="1:6" ht="45.75">
      <c r="A593" s="89" t="s">
        <v>436</v>
      </c>
      <c r="B593" s="89">
        <v>3</v>
      </c>
      <c r="C593" s="89" t="s">
        <v>7</v>
      </c>
      <c r="D593" s="89" t="s">
        <v>65</v>
      </c>
      <c r="E593" s="89"/>
      <c r="F593" s="89"/>
    </row>
    <row r="594" spans="1:6">
      <c r="A594" s="88" t="s">
        <v>436</v>
      </c>
      <c r="B594" s="88">
        <v>3</v>
      </c>
      <c r="C594" s="88" t="s">
        <v>50</v>
      </c>
      <c r="D594" s="88" t="s">
        <v>51</v>
      </c>
      <c r="E594" s="88"/>
      <c r="F594" s="88"/>
    </row>
    <row r="595" spans="1:6" ht="45.75">
      <c r="A595" s="89" t="s">
        <v>437</v>
      </c>
      <c r="B595" s="89">
        <v>1</v>
      </c>
      <c r="C595" s="89" t="s">
        <v>7</v>
      </c>
      <c r="D595" s="89" t="s">
        <v>65</v>
      </c>
      <c r="E595" s="89"/>
      <c r="F595" s="89"/>
    </row>
    <row r="596" spans="1:6">
      <c r="A596" s="88" t="s">
        <v>437</v>
      </c>
      <c r="B596" s="88">
        <v>1</v>
      </c>
      <c r="C596" s="88" t="s">
        <v>70</v>
      </c>
      <c r="D596" s="88" t="s">
        <v>51</v>
      </c>
      <c r="E596" s="88"/>
      <c r="F596" s="88"/>
    </row>
    <row r="597" spans="1:6" ht="45.75">
      <c r="A597" s="89" t="s">
        <v>438</v>
      </c>
      <c r="B597" s="89">
        <v>2</v>
      </c>
      <c r="C597" s="89" t="s">
        <v>7</v>
      </c>
      <c r="D597" s="89" t="s">
        <v>65</v>
      </c>
      <c r="E597" s="89"/>
      <c r="F597" s="89"/>
    </row>
    <row r="598" spans="1:6">
      <c r="A598" s="88" t="s">
        <v>438</v>
      </c>
      <c r="B598" s="88">
        <v>2</v>
      </c>
      <c r="C598" s="88" t="s">
        <v>70</v>
      </c>
      <c r="D598" s="88" t="s">
        <v>51</v>
      </c>
      <c r="E598" s="88"/>
      <c r="F598" s="88"/>
    </row>
    <row r="599" spans="1:6" ht="45.75">
      <c r="A599" s="89" t="s">
        <v>439</v>
      </c>
      <c r="B599" s="89">
        <v>3</v>
      </c>
      <c r="C599" s="89" t="s">
        <v>7</v>
      </c>
      <c r="D599" s="89" t="s">
        <v>65</v>
      </c>
      <c r="E599" s="89"/>
      <c r="F599" s="89"/>
    </row>
    <row r="600" spans="1:6">
      <c r="A600" s="88" t="s">
        <v>439</v>
      </c>
      <c r="B600" s="88">
        <v>3</v>
      </c>
      <c r="C600" s="88" t="s">
        <v>70</v>
      </c>
      <c r="D600" s="88" t="s">
        <v>51</v>
      </c>
      <c r="E600" s="88"/>
      <c r="F600" s="88"/>
    </row>
    <row r="601" spans="1:6" ht="45.75">
      <c r="A601" s="89" t="s">
        <v>440</v>
      </c>
      <c r="B601" s="89">
        <v>4</v>
      </c>
      <c r="C601" s="89" t="s">
        <v>7</v>
      </c>
      <c r="D601" s="89" t="s">
        <v>65</v>
      </c>
      <c r="E601" s="89"/>
      <c r="F601" s="89"/>
    </row>
    <row r="602" spans="1:6" ht="30">
      <c r="A602" s="88" t="s">
        <v>441</v>
      </c>
      <c r="B602" s="88">
        <v>2</v>
      </c>
      <c r="C602" s="88" t="s">
        <v>163</v>
      </c>
      <c r="D602" s="88" t="s">
        <v>116</v>
      </c>
      <c r="E602" s="88"/>
      <c r="F602" s="88"/>
    </row>
    <row r="603" spans="1:6" ht="30">
      <c r="A603" s="89" t="s">
        <v>442</v>
      </c>
      <c r="B603" s="89">
        <v>3</v>
      </c>
      <c r="C603" s="89" t="s">
        <v>163</v>
      </c>
      <c r="D603" s="89" t="s">
        <v>116</v>
      </c>
      <c r="E603" s="89"/>
      <c r="F603" s="89"/>
    </row>
    <row r="604" spans="1:6" ht="30">
      <c r="A604" s="88" t="s">
        <v>443</v>
      </c>
      <c r="B604" s="88">
        <v>3</v>
      </c>
      <c r="C604" s="88" t="s">
        <v>163</v>
      </c>
      <c r="D604" s="88" t="s">
        <v>116</v>
      </c>
      <c r="E604" s="88"/>
      <c r="F604" s="88"/>
    </row>
    <row r="605" spans="1:6" ht="30">
      <c r="A605" s="89" t="s">
        <v>444</v>
      </c>
      <c r="B605" s="89">
        <v>2</v>
      </c>
      <c r="C605" s="89" t="s">
        <v>163</v>
      </c>
      <c r="D605" s="89" t="s">
        <v>116</v>
      </c>
      <c r="E605" s="89"/>
      <c r="F605" s="89"/>
    </row>
    <row r="606" spans="1:6">
      <c r="A606" s="88" t="s">
        <v>445</v>
      </c>
      <c r="B606" s="88">
        <v>3</v>
      </c>
      <c r="C606" s="88" t="s">
        <v>163</v>
      </c>
      <c r="D606" s="88" t="s">
        <v>116</v>
      </c>
      <c r="E606" s="88"/>
      <c r="F606" s="88"/>
    </row>
    <row r="607" spans="1:6" ht="45.75">
      <c r="A607" s="89" t="s">
        <v>446</v>
      </c>
      <c r="B607" s="89">
        <v>3</v>
      </c>
      <c r="C607" s="89" t="s">
        <v>163</v>
      </c>
      <c r="D607" s="89" t="s">
        <v>116</v>
      </c>
      <c r="E607" s="89"/>
      <c r="F607" s="89"/>
    </row>
    <row r="608" spans="1:6" ht="30">
      <c r="A608" s="88" t="s">
        <v>447</v>
      </c>
      <c r="B608" s="88">
        <v>3</v>
      </c>
      <c r="C608" s="88" t="s">
        <v>163</v>
      </c>
      <c r="D608" s="88" t="s">
        <v>116</v>
      </c>
      <c r="E608" s="88"/>
      <c r="F608" s="88"/>
    </row>
    <row r="609" spans="1:6" ht="45.75">
      <c r="A609" s="89" t="s">
        <v>448</v>
      </c>
      <c r="B609" s="89">
        <v>3</v>
      </c>
      <c r="C609" s="89" t="s">
        <v>163</v>
      </c>
      <c r="D609" s="89" t="s">
        <v>116</v>
      </c>
      <c r="E609" s="89"/>
      <c r="F609" s="89"/>
    </row>
    <row r="610" spans="1:6" ht="45.75">
      <c r="A610" s="88" t="s">
        <v>449</v>
      </c>
      <c r="B610" s="88">
        <v>3</v>
      </c>
      <c r="C610" s="88" t="s">
        <v>163</v>
      </c>
      <c r="D610" s="88" t="s">
        <v>116</v>
      </c>
      <c r="E610" s="88"/>
      <c r="F610" s="88"/>
    </row>
    <row r="611" spans="1:6">
      <c r="A611" s="89" t="s">
        <v>450</v>
      </c>
      <c r="B611" s="89">
        <v>3</v>
      </c>
      <c r="C611" s="89" t="s">
        <v>163</v>
      </c>
      <c r="D611" s="89" t="s">
        <v>116</v>
      </c>
      <c r="E611" s="89"/>
      <c r="F611" s="89"/>
    </row>
    <row r="612" spans="1:6">
      <c r="A612" s="88" t="s">
        <v>451</v>
      </c>
      <c r="B612" s="88">
        <v>3</v>
      </c>
      <c r="C612" s="88" t="s">
        <v>163</v>
      </c>
      <c r="D612" s="88" t="s">
        <v>116</v>
      </c>
      <c r="E612" s="88"/>
      <c r="F612" s="88"/>
    </row>
    <row r="613" spans="1:6">
      <c r="A613" s="89" t="s">
        <v>452</v>
      </c>
      <c r="B613" s="89">
        <v>3</v>
      </c>
      <c r="C613" s="89" t="s">
        <v>163</v>
      </c>
      <c r="D613" s="89" t="s">
        <v>116</v>
      </c>
      <c r="E613" s="89"/>
      <c r="F613" s="89"/>
    </row>
    <row r="614" spans="1:6" ht="30">
      <c r="A614" s="88" t="s">
        <v>453</v>
      </c>
      <c r="B614" s="88">
        <v>3</v>
      </c>
      <c r="C614" s="88" t="s">
        <v>163</v>
      </c>
      <c r="D614" s="88" t="s">
        <v>116</v>
      </c>
      <c r="E614" s="88"/>
      <c r="F614" s="88"/>
    </row>
    <row r="615" spans="1:6" ht="45.75">
      <c r="A615" s="89" t="s">
        <v>454</v>
      </c>
      <c r="B615" s="89">
        <v>2</v>
      </c>
      <c r="C615" s="89" t="s">
        <v>7</v>
      </c>
      <c r="D615" s="89" t="s">
        <v>455</v>
      </c>
      <c r="E615" s="89"/>
      <c r="F615" s="89"/>
    </row>
    <row r="616" spans="1:6" ht="30">
      <c r="A616" s="88" t="s">
        <v>456</v>
      </c>
      <c r="B616" s="88">
        <v>3</v>
      </c>
      <c r="C616" s="88" t="s">
        <v>50</v>
      </c>
      <c r="D616" s="88" t="s">
        <v>51</v>
      </c>
      <c r="E616" s="88"/>
      <c r="F616" s="88"/>
    </row>
    <row r="617" spans="1:6" ht="45.75">
      <c r="A617" s="89" t="s">
        <v>456</v>
      </c>
      <c r="B617" s="89">
        <v>3</v>
      </c>
      <c r="C617" s="89" t="s">
        <v>7</v>
      </c>
      <c r="D617" s="89" t="s">
        <v>455</v>
      </c>
      <c r="E617" s="89"/>
      <c r="F617" s="89"/>
    </row>
    <row r="618" spans="1:6" ht="60.75">
      <c r="A618" s="88" t="s">
        <v>456</v>
      </c>
      <c r="B618" s="88">
        <v>3</v>
      </c>
      <c r="C618" s="88" t="s">
        <v>300</v>
      </c>
      <c r="D618" s="88" t="s">
        <v>457</v>
      </c>
      <c r="E618" s="88"/>
      <c r="F618" s="88"/>
    </row>
    <row r="619" spans="1:6" ht="30">
      <c r="A619" s="89" t="s">
        <v>458</v>
      </c>
      <c r="B619" s="89">
        <v>1</v>
      </c>
      <c r="C619" s="89" t="s">
        <v>50</v>
      </c>
      <c r="D619" s="89" t="s">
        <v>51</v>
      </c>
      <c r="E619" s="89"/>
      <c r="F619" s="89"/>
    </row>
    <row r="620" spans="1:6" ht="45.75">
      <c r="A620" s="88" t="s">
        <v>458</v>
      </c>
      <c r="B620" s="88">
        <v>1</v>
      </c>
      <c r="C620" s="88" t="s">
        <v>7</v>
      </c>
      <c r="D620" s="88" t="s">
        <v>455</v>
      </c>
      <c r="E620" s="88"/>
      <c r="F620" s="88"/>
    </row>
    <row r="621" spans="1:6" ht="60.75">
      <c r="A621" s="89" t="s">
        <v>458</v>
      </c>
      <c r="B621" s="89">
        <v>1</v>
      </c>
      <c r="C621" s="89" t="s">
        <v>300</v>
      </c>
      <c r="D621" s="89" t="s">
        <v>457</v>
      </c>
      <c r="E621" s="89"/>
      <c r="F621" s="89"/>
    </row>
    <row r="622" spans="1:6" ht="30">
      <c r="A622" s="88" t="s">
        <v>459</v>
      </c>
      <c r="B622" s="88">
        <v>1</v>
      </c>
      <c r="C622" s="88" t="s">
        <v>50</v>
      </c>
      <c r="D622" s="88" t="s">
        <v>51</v>
      </c>
      <c r="E622" s="88"/>
      <c r="F622" s="88"/>
    </row>
    <row r="623" spans="1:6" ht="45.75">
      <c r="A623" s="89" t="s">
        <v>459</v>
      </c>
      <c r="B623" s="89">
        <v>1</v>
      </c>
      <c r="C623" s="89" t="s">
        <v>7</v>
      </c>
      <c r="D623" s="89" t="s">
        <v>455</v>
      </c>
      <c r="E623" s="89"/>
      <c r="F623" s="89"/>
    </row>
    <row r="624" spans="1:6" ht="60.75">
      <c r="A624" s="88" t="s">
        <v>459</v>
      </c>
      <c r="B624" s="88">
        <v>1</v>
      </c>
      <c r="C624" s="88" t="s">
        <v>300</v>
      </c>
      <c r="D624" s="88" t="s">
        <v>460</v>
      </c>
      <c r="E624" s="88"/>
      <c r="F624" s="88"/>
    </row>
    <row r="625" spans="1:6" ht="30">
      <c r="A625" s="89" t="s">
        <v>461</v>
      </c>
      <c r="B625" s="89">
        <v>1</v>
      </c>
      <c r="C625" s="89" t="s">
        <v>50</v>
      </c>
      <c r="D625" s="89" t="s">
        <v>51</v>
      </c>
      <c r="E625" s="89"/>
      <c r="F625" s="89"/>
    </row>
    <row r="626" spans="1:6" ht="45.75">
      <c r="A626" s="88" t="s">
        <v>461</v>
      </c>
      <c r="B626" s="88">
        <v>1</v>
      </c>
      <c r="C626" s="88" t="s">
        <v>7</v>
      </c>
      <c r="D626" s="88" t="s">
        <v>455</v>
      </c>
      <c r="E626" s="88"/>
      <c r="F626" s="88"/>
    </row>
    <row r="627" spans="1:6" ht="60.75">
      <c r="A627" s="89" t="s">
        <v>461</v>
      </c>
      <c r="B627" s="89">
        <v>1</v>
      </c>
      <c r="C627" s="89" t="s">
        <v>300</v>
      </c>
      <c r="D627" s="89" t="s">
        <v>462</v>
      </c>
      <c r="E627" s="89"/>
      <c r="F627" s="89"/>
    </row>
    <row r="628" spans="1:6" ht="30">
      <c r="A628" s="88" t="s">
        <v>463</v>
      </c>
      <c r="B628" s="88">
        <v>3</v>
      </c>
      <c r="C628" s="88" t="s">
        <v>50</v>
      </c>
      <c r="D628" s="88" t="s">
        <v>51</v>
      </c>
      <c r="E628" s="88"/>
      <c r="F628" s="88"/>
    </row>
    <row r="629" spans="1:6" ht="45.75">
      <c r="A629" s="89" t="s">
        <v>463</v>
      </c>
      <c r="B629" s="89">
        <v>3</v>
      </c>
      <c r="C629" s="89" t="s">
        <v>7</v>
      </c>
      <c r="D629" s="89" t="s">
        <v>455</v>
      </c>
      <c r="E629" s="89"/>
      <c r="F629" s="89"/>
    </row>
    <row r="630" spans="1:6" ht="60.75">
      <c r="A630" s="88" t="s">
        <v>463</v>
      </c>
      <c r="B630" s="88">
        <v>3</v>
      </c>
      <c r="C630" s="88" t="s">
        <v>300</v>
      </c>
      <c r="D630" s="88" t="s">
        <v>464</v>
      </c>
      <c r="E630" s="88"/>
      <c r="F630" s="88"/>
    </row>
    <row r="631" spans="1:6" ht="45.75">
      <c r="A631" s="89" t="s">
        <v>465</v>
      </c>
      <c r="B631" s="89">
        <v>3</v>
      </c>
      <c r="C631" s="89" t="s">
        <v>7</v>
      </c>
      <c r="D631" s="89" t="s">
        <v>455</v>
      </c>
      <c r="E631" s="89"/>
      <c r="F631" s="89"/>
    </row>
    <row r="632" spans="1:6" ht="60.75">
      <c r="A632" s="88" t="s">
        <v>465</v>
      </c>
      <c r="B632" s="88">
        <v>3</v>
      </c>
      <c r="C632" s="88" t="s">
        <v>300</v>
      </c>
      <c r="D632" s="88" t="s">
        <v>460</v>
      </c>
      <c r="E632" s="88"/>
      <c r="F632" s="88"/>
    </row>
    <row r="633" spans="1:6" ht="45.75">
      <c r="A633" s="89" t="s">
        <v>466</v>
      </c>
      <c r="B633" s="89">
        <v>3</v>
      </c>
      <c r="C633" s="89" t="s">
        <v>7</v>
      </c>
      <c r="D633" s="89" t="s">
        <v>455</v>
      </c>
      <c r="E633" s="89"/>
      <c r="F633" s="89"/>
    </row>
    <row r="634" spans="1:6">
      <c r="A634" s="88" t="s">
        <v>466</v>
      </c>
      <c r="B634" s="88">
        <v>3</v>
      </c>
      <c r="C634" s="88" t="s">
        <v>50</v>
      </c>
      <c r="D634" s="88" t="s">
        <v>51</v>
      </c>
      <c r="E634" s="88"/>
      <c r="F634" s="88"/>
    </row>
    <row r="635" spans="1:6" ht="60.75">
      <c r="A635" s="89" t="s">
        <v>466</v>
      </c>
      <c r="B635" s="89">
        <v>3</v>
      </c>
      <c r="C635" s="89" t="s">
        <v>300</v>
      </c>
      <c r="D635" s="89" t="s">
        <v>467</v>
      </c>
      <c r="E635" s="89"/>
      <c r="F635" s="89"/>
    </row>
    <row r="636" spans="1:6">
      <c r="A636" s="88" t="s">
        <v>468</v>
      </c>
      <c r="B636" s="88">
        <v>3</v>
      </c>
      <c r="C636" s="88" t="s">
        <v>50</v>
      </c>
      <c r="D636" s="88" t="s">
        <v>51</v>
      </c>
      <c r="E636" s="88"/>
      <c r="F636" s="88"/>
    </row>
    <row r="637" spans="1:6" ht="45.75">
      <c r="A637" s="89" t="s">
        <v>468</v>
      </c>
      <c r="B637" s="89">
        <v>3</v>
      </c>
      <c r="C637" s="89" t="s">
        <v>7</v>
      </c>
      <c r="D637" s="89" t="s">
        <v>455</v>
      </c>
      <c r="E637" s="89"/>
      <c r="F637" s="89"/>
    </row>
    <row r="638" spans="1:6" ht="60.75">
      <c r="A638" s="88" t="s">
        <v>468</v>
      </c>
      <c r="B638" s="88">
        <v>3</v>
      </c>
      <c r="C638" s="88" t="s">
        <v>300</v>
      </c>
      <c r="D638" s="88" t="s">
        <v>469</v>
      </c>
      <c r="E638" s="88"/>
      <c r="F638" s="88"/>
    </row>
    <row r="639" spans="1:6" ht="30">
      <c r="A639" s="89" t="s">
        <v>470</v>
      </c>
      <c r="B639" s="89">
        <v>3</v>
      </c>
      <c r="C639" s="89" t="s">
        <v>50</v>
      </c>
      <c r="D639" s="89" t="s">
        <v>51</v>
      </c>
      <c r="E639" s="89"/>
      <c r="F639" s="89"/>
    </row>
    <row r="640" spans="1:6" ht="45.75">
      <c r="A640" s="88" t="s">
        <v>470</v>
      </c>
      <c r="B640" s="88">
        <v>3</v>
      </c>
      <c r="C640" s="88" t="s">
        <v>7</v>
      </c>
      <c r="D640" s="88" t="s">
        <v>455</v>
      </c>
      <c r="E640" s="88"/>
      <c r="F640" s="88"/>
    </row>
    <row r="641" spans="1:6" ht="60.75">
      <c r="A641" s="89" t="s">
        <v>470</v>
      </c>
      <c r="B641" s="89">
        <v>3</v>
      </c>
      <c r="C641" s="89" t="s">
        <v>300</v>
      </c>
      <c r="D641" s="89" t="s">
        <v>460</v>
      </c>
      <c r="E641" s="89"/>
      <c r="F641" s="89"/>
    </row>
    <row r="642" spans="1:6" ht="45.75">
      <c r="A642" s="88" t="s">
        <v>471</v>
      </c>
      <c r="B642" s="88">
        <v>3</v>
      </c>
      <c r="C642" s="88" t="s">
        <v>7</v>
      </c>
      <c r="D642" s="88" t="s">
        <v>472</v>
      </c>
      <c r="E642" s="88"/>
      <c r="F642" s="88"/>
    </row>
    <row r="643" spans="1:6" ht="30">
      <c r="A643" s="89" t="s">
        <v>471</v>
      </c>
      <c r="B643" s="89">
        <v>3</v>
      </c>
      <c r="C643" s="89" t="s">
        <v>50</v>
      </c>
      <c r="D643" s="89" t="s">
        <v>51</v>
      </c>
      <c r="E643" s="89"/>
      <c r="F643" s="89"/>
    </row>
    <row r="644" spans="1:6" ht="60.75">
      <c r="A644" s="88" t="s">
        <v>471</v>
      </c>
      <c r="B644" s="88">
        <v>3</v>
      </c>
      <c r="C644" s="88" t="s">
        <v>300</v>
      </c>
      <c r="D644" s="88" t="s">
        <v>460</v>
      </c>
      <c r="E644" s="88"/>
      <c r="F644" s="88"/>
    </row>
    <row r="645" spans="1:6">
      <c r="A645" s="89" t="s">
        <v>473</v>
      </c>
      <c r="B645" s="89">
        <v>3</v>
      </c>
      <c r="C645" s="89" t="s">
        <v>50</v>
      </c>
      <c r="D645" s="89" t="s">
        <v>51</v>
      </c>
      <c r="E645" s="89"/>
      <c r="F645" s="89"/>
    </row>
    <row r="646" spans="1:6" ht="45.75">
      <c r="A646" s="88" t="s">
        <v>473</v>
      </c>
      <c r="B646" s="88">
        <v>3</v>
      </c>
      <c r="C646" s="88" t="s">
        <v>7</v>
      </c>
      <c r="D646" s="88" t="s">
        <v>472</v>
      </c>
      <c r="E646" s="88"/>
      <c r="F646" s="88"/>
    </row>
    <row r="647" spans="1:6" ht="60.75">
      <c r="A647" s="89" t="s">
        <v>473</v>
      </c>
      <c r="B647" s="89">
        <v>3</v>
      </c>
      <c r="C647" s="89" t="s">
        <v>300</v>
      </c>
      <c r="D647" s="89" t="s">
        <v>460</v>
      </c>
      <c r="E647" s="89"/>
      <c r="F647" s="89"/>
    </row>
    <row r="648" spans="1:6" ht="30">
      <c r="A648" s="88" t="s">
        <v>474</v>
      </c>
      <c r="B648" s="88">
        <v>3</v>
      </c>
      <c r="C648" s="88" t="s">
        <v>50</v>
      </c>
      <c r="D648" s="88" t="s">
        <v>51</v>
      </c>
      <c r="E648" s="88"/>
      <c r="F648" s="88"/>
    </row>
    <row r="649" spans="1:6" ht="45.75">
      <c r="A649" s="89" t="s">
        <v>474</v>
      </c>
      <c r="B649" s="89">
        <v>3</v>
      </c>
      <c r="C649" s="89" t="s">
        <v>7</v>
      </c>
      <c r="D649" s="89" t="s">
        <v>472</v>
      </c>
      <c r="E649" s="89"/>
      <c r="F649" s="89"/>
    </row>
    <row r="650" spans="1:6" ht="60.75">
      <c r="A650" s="88" t="s">
        <v>474</v>
      </c>
      <c r="B650" s="88">
        <v>3</v>
      </c>
      <c r="C650" s="88" t="s">
        <v>300</v>
      </c>
      <c r="D650" s="88" t="s">
        <v>460</v>
      </c>
      <c r="E650" s="88"/>
      <c r="F650" s="88"/>
    </row>
    <row r="651" spans="1:6" ht="30">
      <c r="A651" s="89" t="s">
        <v>475</v>
      </c>
      <c r="B651" s="89">
        <v>3</v>
      </c>
      <c r="C651" s="89" t="s">
        <v>50</v>
      </c>
      <c r="D651" s="89" t="s">
        <v>51</v>
      </c>
      <c r="E651" s="89"/>
      <c r="F651" s="89"/>
    </row>
    <row r="652" spans="1:6" ht="45.75">
      <c r="A652" s="88" t="s">
        <v>475</v>
      </c>
      <c r="B652" s="88">
        <v>3</v>
      </c>
      <c r="C652" s="88" t="s">
        <v>7</v>
      </c>
      <c r="D652" s="88" t="s">
        <v>472</v>
      </c>
      <c r="E652" s="88"/>
      <c r="F652" s="88"/>
    </row>
    <row r="653" spans="1:6" ht="60.75">
      <c r="A653" s="89" t="s">
        <v>475</v>
      </c>
      <c r="B653" s="89">
        <v>3</v>
      </c>
      <c r="C653" s="89" t="s">
        <v>300</v>
      </c>
      <c r="D653" s="89" t="s">
        <v>460</v>
      </c>
      <c r="E653" s="89"/>
      <c r="F653" s="89"/>
    </row>
    <row r="654" spans="1:6" ht="45.75">
      <c r="A654" s="88" t="s">
        <v>476</v>
      </c>
      <c r="B654" s="88">
        <v>1</v>
      </c>
      <c r="C654" s="88" t="s">
        <v>7</v>
      </c>
      <c r="D654" s="88" t="s">
        <v>477</v>
      </c>
      <c r="E654" s="88"/>
      <c r="F654" s="88"/>
    </row>
    <row r="655" spans="1:6" ht="45.75">
      <c r="A655" s="89" t="s">
        <v>478</v>
      </c>
      <c r="B655" s="89">
        <v>2</v>
      </c>
      <c r="C655" s="89" t="s">
        <v>7</v>
      </c>
      <c r="D655" s="89" t="s">
        <v>477</v>
      </c>
      <c r="E655" s="89"/>
      <c r="F655" s="89"/>
    </row>
    <row r="656" spans="1:6" ht="45.75">
      <c r="A656" s="88" t="s">
        <v>479</v>
      </c>
      <c r="B656" s="88">
        <v>3</v>
      </c>
      <c r="C656" s="88" t="s">
        <v>7</v>
      </c>
      <c r="D656" s="88" t="s">
        <v>477</v>
      </c>
      <c r="E656" s="88"/>
      <c r="F656" s="88"/>
    </row>
    <row r="657" spans="1:6">
      <c r="A657" s="89" t="s">
        <v>476</v>
      </c>
      <c r="B657" s="89">
        <v>1</v>
      </c>
      <c r="C657" s="89" t="s">
        <v>50</v>
      </c>
      <c r="D657" s="89" t="s">
        <v>51</v>
      </c>
      <c r="E657" s="89"/>
      <c r="F657" s="89"/>
    </row>
    <row r="658" spans="1:6">
      <c r="A658" s="88" t="s">
        <v>478</v>
      </c>
      <c r="B658" s="88">
        <v>2</v>
      </c>
      <c r="C658" s="88" t="s">
        <v>50</v>
      </c>
      <c r="D658" s="88" t="s">
        <v>51</v>
      </c>
      <c r="E658" s="88"/>
      <c r="F658" s="88"/>
    </row>
    <row r="659" spans="1:6">
      <c r="A659" s="89" t="s">
        <v>479</v>
      </c>
      <c r="B659" s="89">
        <v>3</v>
      </c>
      <c r="C659" s="89" t="s">
        <v>50</v>
      </c>
      <c r="D659" s="89" t="s">
        <v>51</v>
      </c>
      <c r="E659" s="89"/>
      <c r="F659" s="89"/>
    </row>
    <row r="660" spans="1:6">
      <c r="A660" s="88" t="s">
        <v>480</v>
      </c>
      <c r="B660" s="88">
        <v>1</v>
      </c>
      <c r="C660" s="88" t="s">
        <v>70</v>
      </c>
      <c r="D660" s="88" t="s">
        <v>51</v>
      </c>
      <c r="E660" s="88"/>
      <c r="F660" s="88"/>
    </row>
    <row r="661" spans="1:6">
      <c r="A661" s="89" t="s">
        <v>481</v>
      </c>
      <c r="B661" s="89">
        <v>2</v>
      </c>
      <c r="C661" s="89" t="s">
        <v>70</v>
      </c>
      <c r="D661" s="89" t="s">
        <v>51</v>
      </c>
      <c r="E661" s="89"/>
      <c r="F661" s="89"/>
    </row>
    <row r="662" spans="1:6">
      <c r="A662" s="88" t="s">
        <v>482</v>
      </c>
      <c r="B662" s="88">
        <v>3</v>
      </c>
      <c r="C662" s="88" t="s">
        <v>70</v>
      </c>
      <c r="D662" s="88" t="s">
        <v>51</v>
      </c>
      <c r="E662" s="88"/>
      <c r="F662" s="88"/>
    </row>
    <row r="663" spans="1:6" ht="45.75">
      <c r="A663" s="89" t="s">
        <v>480</v>
      </c>
      <c r="B663" s="89">
        <v>1</v>
      </c>
      <c r="C663" s="89" t="s">
        <v>7</v>
      </c>
      <c r="D663" s="89" t="s">
        <v>477</v>
      </c>
      <c r="E663" s="89"/>
      <c r="F663" s="89"/>
    </row>
    <row r="664" spans="1:6" ht="45.75">
      <c r="A664" s="88" t="s">
        <v>481</v>
      </c>
      <c r="B664" s="88">
        <v>2</v>
      </c>
      <c r="C664" s="88" t="s">
        <v>7</v>
      </c>
      <c r="D664" s="88" t="s">
        <v>477</v>
      </c>
      <c r="E664" s="88"/>
      <c r="F664" s="88"/>
    </row>
    <row r="665" spans="1:6" ht="45.75">
      <c r="A665" s="89" t="s">
        <v>482</v>
      </c>
      <c r="B665" s="89">
        <v>3</v>
      </c>
      <c r="C665" s="89" t="s">
        <v>7</v>
      </c>
      <c r="D665" s="89" t="s">
        <v>477</v>
      </c>
      <c r="E665" s="89"/>
      <c r="F665" s="89"/>
    </row>
    <row r="666" spans="1:6" ht="45.75">
      <c r="A666" s="88" t="s">
        <v>483</v>
      </c>
      <c r="B666" s="88">
        <v>4</v>
      </c>
      <c r="C666" s="88" t="s">
        <v>7</v>
      </c>
      <c r="D666" s="88" t="s">
        <v>477</v>
      </c>
      <c r="E666" s="88"/>
      <c r="F666" s="88"/>
    </row>
    <row r="667" spans="1:6" ht="30">
      <c r="A667" s="89" t="s">
        <v>484</v>
      </c>
      <c r="B667" s="89">
        <v>3</v>
      </c>
      <c r="C667" s="89" t="s">
        <v>50</v>
      </c>
      <c r="D667" s="89" t="s">
        <v>51</v>
      </c>
      <c r="E667" s="89"/>
      <c r="F667" s="89"/>
    </row>
    <row r="668" spans="1:6" ht="45.75">
      <c r="A668" s="88" t="s">
        <v>484</v>
      </c>
      <c r="B668" s="88">
        <v>3</v>
      </c>
      <c r="C668" s="88" t="s">
        <v>7</v>
      </c>
      <c r="D668" s="88" t="s">
        <v>48</v>
      </c>
      <c r="E668" s="88"/>
      <c r="F668" s="88"/>
    </row>
    <row r="669" spans="1:6" ht="30">
      <c r="A669" s="89" t="s">
        <v>485</v>
      </c>
      <c r="B669" s="89">
        <v>3</v>
      </c>
      <c r="C669" s="89" t="s">
        <v>50</v>
      </c>
      <c r="D669" s="89" t="s">
        <v>51</v>
      </c>
      <c r="E669" s="89"/>
      <c r="F669" s="89"/>
    </row>
    <row r="670" spans="1:6" ht="30">
      <c r="A670" s="88" t="s">
        <v>485</v>
      </c>
      <c r="B670" s="88">
        <v>3</v>
      </c>
      <c r="C670" s="88" t="s">
        <v>53</v>
      </c>
      <c r="D670" s="88" t="s">
        <v>51</v>
      </c>
      <c r="E670" s="88"/>
      <c r="F670" s="88"/>
    </row>
    <row r="671" spans="1:6" ht="45.75">
      <c r="A671" s="89" t="s">
        <v>485</v>
      </c>
      <c r="B671" s="89">
        <v>3</v>
      </c>
      <c r="C671" s="89" t="s">
        <v>7</v>
      </c>
      <c r="D671" s="89" t="s">
        <v>48</v>
      </c>
      <c r="E671" s="89"/>
      <c r="F671" s="89"/>
    </row>
    <row r="672" spans="1:6">
      <c r="A672" s="88" t="s">
        <v>486</v>
      </c>
      <c r="B672" s="88">
        <v>3</v>
      </c>
      <c r="C672" s="88" t="s">
        <v>50</v>
      </c>
      <c r="D672" s="88" t="s">
        <v>51</v>
      </c>
      <c r="E672" s="88"/>
      <c r="F672" s="88"/>
    </row>
    <row r="673" spans="1:6" ht="45.75">
      <c r="A673" s="89" t="s">
        <v>486</v>
      </c>
      <c r="B673" s="89">
        <v>3</v>
      </c>
      <c r="C673" s="89" t="s">
        <v>7</v>
      </c>
      <c r="D673" s="89" t="s">
        <v>48</v>
      </c>
      <c r="E673" s="89"/>
      <c r="F673" s="89"/>
    </row>
    <row r="674" spans="1:6">
      <c r="A674" s="88" t="s">
        <v>487</v>
      </c>
      <c r="B674" s="88">
        <v>3</v>
      </c>
      <c r="C674" s="88" t="s">
        <v>22</v>
      </c>
      <c r="D674" s="88" t="s">
        <v>51</v>
      </c>
      <c r="E674" s="88"/>
      <c r="F674" s="88"/>
    </row>
    <row r="675" spans="1:6">
      <c r="A675" s="89" t="s">
        <v>487</v>
      </c>
      <c r="B675" s="89">
        <v>3</v>
      </c>
      <c r="C675" s="89" t="s">
        <v>50</v>
      </c>
      <c r="D675" s="89" t="s">
        <v>51</v>
      </c>
      <c r="E675" s="89"/>
      <c r="F675" s="89"/>
    </row>
    <row r="676" spans="1:6">
      <c r="A676" s="88" t="s">
        <v>487</v>
      </c>
      <c r="B676" s="88">
        <v>3</v>
      </c>
      <c r="C676" s="88" t="s">
        <v>53</v>
      </c>
      <c r="D676" s="88" t="s">
        <v>51</v>
      </c>
      <c r="E676" s="88"/>
      <c r="F676" s="88"/>
    </row>
    <row r="677" spans="1:6" ht="45.75">
      <c r="A677" s="89" t="s">
        <v>487</v>
      </c>
      <c r="B677" s="89">
        <v>3</v>
      </c>
      <c r="C677" s="89" t="s">
        <v>7</v>
      </c>
      <c r="D677" s="89" t="s">
        <v>115</v>
      </c>
      <c r="E677" s="89"/>
      <c r="F677" s="89"/>
    </row>
    <row r="678" spans="1:6" ht="45.75">
      <c r="A678" s="88" t="s">
        <v>488</v>
      </c>
      <c r="B678" s="88">
        <v>3</v>
      </c>
      <c r="C678" s="88" t="s">
        <v>50</v>
      </c>
      <c r="D678" s="88" t="s">
        <v>51</v>
      </c>
      <c r="E678" s="88"/>
      <c r="F678" s="88"/>
    </row>
    <row r="679" spans="1:6" ht="45.75">
      <c r="A679" s="89" t="s">
        <v>488</v>
      </c>
      <c r="B679" s="89">
        <v>3</v>
      </c>
      <c r="C679" s="89" t="s">
        <v>300</v>
      </c>
      <c r="D679" s="89" t="s">
        <v>185</v>
      </c>
      <c r="E679" s="89"/>
      <c r="F679" s="89"/>
    </row>
    <row r="680" spans="1:6" ht="45.75">
      <c r="A680" s="88" t="s">
        <v>488</v>
      </c>
      <c r="B680" s="88">
        <v>3</v>
      </c>
      <c r="C680" s="88" t="s">
        <v>15</v>
      </c>
      <c r="D680" s="88" t="s">
        <v>116</v>
      </c>
      <c r="E680" s="88"/>
      <c r="F680" s="88"/>
    </row>
    <row r="681" spans="1:6" ht="45.75">
      <c r="A681" s="89" t="s">
        <v>488</v>
      </c>
      <c r="B681" s="89">
        <v>3</v>
      </c>
      <c r="C681" s="89" t="s">
        <v>7</v>
      </c>
      <c r="D681" s="89" t="s">
        <v>48</v>
      </c>
      <c r="E681" s="89"/>
      <c r="F681" s="89"/>
    </row>
    <row r="682" spans="1:6" ht="45.75">
      <c r="A682" s="88" t="s">
        <v>489</v>
      </c>
      <c r="B682" s="88">
        <v>1</v>
      </c>
      <c r="C682" s="88" t="s">
        <v>7</v>
      </c>
      <c r="D682" s="88" t="s">
        <v>65</v>
      </c>
      <c r="E682" s="88"/>
      <c r="F682" s="88"/>
    </row>
    <row r="683" spans="1:6" ht="45.75">
      <c r="A683" s="89" t="s">
        <v>490</v>
      </c>
      <c r="B683" s="89">
        <v>2</v>
      </c>
      <c r="C683" s="89" t="s">
        <v>7</v>
      </c>
      <c r="D683" s="89" t="s">
        <v>65</v>
      </c>
      <c r="E683" s="89"/>
      <c r="F683" s="89"/>
    </row>
    <row r="684" spans="1:6" ht="45.75">
      <c r="A684" s="88" t="s">
        <v>491</v>
      </c>
      <c r="B684" s="88">
        <v>3</v>
      </c>
      <c r="C684" s="88" t="s">
        <v>7</v>
      </c>
      <c r="D684" s="88" t="s">
        <v>65</v>
      </c>
      <c r="E684" s="88"/>
      <c r="F684" s="88"/>
    </row>
    <row r="685" spans="1:6">
      <c r="A685" s="89" t="s">
        <v>489</v>
      </c>
      <c r="B685" s="89">
        <v>1</v>
      </c>
      <c r="C685" s="89" t="s">
        <v>50</v>
      </c>
      <c r="D685" s="89" t="s">
        <v>51</v>
      </c>
      <c r="E685" s="89"/>
      <c r="F685" s="89"/>
    </row>
    <row r="686" spans="1:6">
      <c r="A686" s="88" t="s">
        <v>490</v>
      </c>
      <c r="B686" s="88">
        <v>2</v>
      </c>
      <c r="C686" s="88" t="s">
        <v>50</v>
      </c>
      <c r="D686" s="88" t="s">
        <v>51</v>
      </c>
      <c r="E686" s="88"/>
      <c r="F686" s="88"/>
    </row>
    <row r="687" spans="1:6">
      <c r="A687" s="89" t="s">
        <v>491</v>
      </c>
      <c r="B687" s="89">
        <v>3</v>
      </c>
      <c r="C687" s="89" t="s">
        <v>50</v>
      </c>
      <c r="D687" s="89" t="s">
        <v>51</v>
      </c>
      <c r="E687" s="89"/>
      <c r="F687" s="89"/>
    </row>
    <row r="688" spans="1:6" ht="45.75">
      <c r="A688" s="88" t="s">
        <v>492</v>
      </c>
      <c r="B688" s="88">
        <v>1</v>
      </c>
      <c r="C688" s="88" t="s">
        <v>7</v>
      </c>
      <c r="D688" s="88" t="s">
        <v>65</v>
      </c>
      <c r="E688" s="88"/>
      <c r="F688" s="88"/>
    </row>
    <row r="689" spans="1:6">
      <c r="A689" s="89" t="s">
        <v>492</v>
      </c>
      <c r="B689" s="89">
        <v>1</v>
      </c>
      <c r="C689" s="89" t="s">
        <v>70</v>
      </c>
      <c r="D689" s="89" t="s">
        <v>51</v>
      </c>
      <c r="E689" s="89"/>
      <c r="F689" s="89"/>
    </row>
    <row r="690" spans="1:6" ht="45.75">
      <c r="A690" s="88" t="s">
        <v>493</v>
      </c>
      <c r="B690" s="88">
        <v>2</v>
      </c>
      <c r="C690" s="88" t="s">
        <v>7</v>
      </c>
      <c r="D690" s="88" t="s">
        <v>65</v>
      </c>
      <c r="E690" s="88"/>
      <c r="F690" s="88"/>
    </row>
    <row r="691" spans="1:6">
      <c r="A691" s="89" t="s">
        <v>493</v>
      </c>
      <c r="B691" s="89">
        <v>2</v>
      </c>
      <c r="C691" s="89" t="s">
        <v>70</v>
      </c>
      <c r="D691" s="89" t="s">
        <v>51</v>
      </c>
      <c r="E691" s="89"/>
      <c r="F691" s="89"/>
    </row>
    <row r="692" spans="1:6" ht="45.75">
      <c r="A692" s="88" t="s">
        <v>494</v>
      </c>
      <c r="B692" s="88">
        <v>3</v>
      </c>
      <c r="C692" s="88" t="s">
        <v>7</v>
      </c>
      <c r="D692" s="88" t="s">
        <v>65</v>
      </c>
      <c r="E692" s="88"/>
      <c r="F692" s="88"/>
    </row>
    <row r="693" spans="1:6">
      <c r="A693" s="89" t="s">
        <v>494</v>
      </c>
      <c r="B693" s="89">
        <v>3</v>
      </c>
      <c r="C693" s="89" t="s">
        <v>70</v>
      </c>
      <c r="D693" s="89" t="s">
        <v>51</v>
      </c>
      <c r="E693" s="89"/>
      <c r="F693" s="89"/>
    </row>
    <row r="694" spans="1:6" ht="45.75">
      <c r="A694" s="88" t="s">
        <v>495</v>
      </c>
      <c r="B694" s="88">
        <v>3</v>
      </c>
      <c r="C694" s="88" t="s">
        <v>7</v>
      </c>
      <c r="D694" s="88" t="s">
        <v>65</v>
      </c>
      <c r="E694" s="88"/>
      <c r="F694" s="88"/>
    </row>
    <row r="695" spans="1:6" ht="30">
      <c r="A695" s="89" t="s">
        <v>496</v>
      </c>
      <c r="B695" s="89">
        <v>1</v>
      </c>
      <c r="C695" s="89" t="s">
        <v>177</v>
      </c>
      <c r="D695" s="89"/>
      <c r="E695" s="89"/>
      <c r="F695" s="89"/>
    </row>
    <row r="696" spans="1:6" ht="45.75">
      <c r="A696" s="88" t="s">
        <v>497</v>
      </c>
      <c r="B696" s="88">
        <v>3</v>
      </c>
      <c r="C696" s="88" t="s">
        <v>7</v>
      </c>
      <c r="D696" s="88" t="s">
        <v>455</v>
      </c>
      <c r="E696" s="88"/>
      <c r="F696" s="88"/>
    </row>
    <row r="697" spans="1:6" ht="45.75">
      <c r="A697" s="89" t="s">
        <v>497</v>
      </c>
      <c r="B697" s="89">
        <v>3</v>
      </c>
      <c r="C697" s="89" t="s">
        <v>11</v>
      </c>
      <c r="D697" s="89" t="s">
        <v>498</v>
      </c>
      <c r="E697" s="89"/>
      <c r="F697" s="89"/>
    </row>
    <row r="698" spans="1:6">
      <c r="A698" s="88" t="s">
        <v>497</v>
      </c>
      <c r="B698" s="88">
        <v>3</v>
      </c>
      <c r="C698" s="88" t="s">
        <v>22</v>
      </c>
      <c r="D698" s="88" t="s">
        <v>194</v>
      </c>
      <c r="E698" s="88"/>
      <c r="F698" s="88"/>
    </row>
    <row r="699" spans="1:6" ht="45.75">
      <c r="A699" s="89" t="s">
        <v>499</v>
      </c>
      <c r="B699" s="89">
        <v>3</v>
      </c>
      <c r="C699" s="89" t="s">
        <v>7</v>
      </c>
      <c r="D699" s="89" t="s">
        <v>455</v>
      </c>
      <c r="E699" s="89"/>
      <c r="F699" s="89"/>
    </row>
    <row r="700" spans="1:6" ht="45.75">
      <c r="A700" s="88" t="s">
        <v>499</v>
      </c>
      <c r="B700" s="88">
        <v>3</v>
      </c>
      <c r="C700" s="88" t="s">
        <v>11</v>
      </c>
      <c r="D700" s="88" t="s">
        <v>498</v>
      </c>
      <c r="E700" s="88"/>
      <c r="F700" s="88"/>
    </row>
    <row r="701" spans="1:6">
      <c r="A701" s="89" t="s">
        <v>499</v>
      </c>
      <c r="B701" s="89">
        <v>3</v>
      </c>
      <c r="C701" s="89" t="s">
        <v>22</v>
      </c>
      <c r="D701" s="89" t="s">
        <v>194</v>
      </c>
      <c r="E701" s="89"/>
      <c r="F701" s="89"/>
    </row>
    <row r="702" spans="1:6" ht="45.75">
      <c r="A702" s="88" t="s">
        <v>500</v>
      </c>
      <c r="B702" s="88">
        <v>4</v>
      </c>
      <c r="C702" s="88" t="s">
        <v>7</v>
      </c>
      <c r="D702" s="88" t="s">
        <v>455</v>
      </c>
      <c r="E702" s="88"/>
      <c r="F702" s="88"/>
    </row>
    <row r="703" spans="1:6" ht="45.75">
      <c r="A703" s="89" t="s">
        <v>500</v>
      </c>
      <c r="B703" s="89">
        <v>4</v>
      </c>
      <c r="C703" s="89" t="s">
        <v>11</v>
      </c>
      <c r="D703" s="89" t="s">
        <v>501</v>
      </c>
      <c r="E703" s="89"/>
      <c r="F703" s="89"/>
    </row>
    <row r="704" spans="1:6" ht="45.75">
      <c r="A704" s="88" t="s">
        <v>502</v>
      </c>
      <c r="B704" s="88">
        <v>3</v>
      </c>
      <c r="C704" s="88" t="s">
        <v>7</v>
      </c>
      <c r="D704" s="88" t="s">
        <v>455</v>
      </c>
      <c r="E704" s="88"/>
      <c r="F704" s="88"/>
    </row>
    <row r="705" spans="1:6" ht="60.75">
      <c r="A705" s="89" t="s">
        <v>502</v>
      </c>
      <c r="B705" s="89">
        <v>3</v>
      </c>
      <c r="C705" s="89" t="s">
        <v>11</v>
      </c>
      <c r="D705" s="89" t="s">
        <v>503</v>
      </c>
      <c r="E705" s="89"/>
      <c r="F705" s="89"/>
    </row>
    <row r="706" spans="1:6" ht="45.75">
      <c r="A706" s="88" t="s">
        <v>504</v>
      </c>
      <c r="B706" s="88">
        <v>5</v>
      </c>
      <c r="C706" s="88" t="s">
        <v>7</v>
      </c>
      <c r="D706" s="88" t="s">
        <v>455</v>
      </c>
      <c r="E706" s="88"/>
      <c r="F706" s="88"/>
    </row>
    <row r="707" spans="1:6" ht="30">
      <c r="A707" s="89" t="s">
        <v>504</v>
      </c>
      <c r="B707" s="89">
        <v>5</v>
      </c>
      <c r="C707" s="89" t="s">
        <v>11</v>
      </c>
      <c r="D707" s="89" t="s">
        <v>505</v>
      </c>
      <c r="E707" s="89"/>
      <c r="F707" s="89"/>
    </row>
    <row r="708" spans="1:6" ht="45.75">
      <c r="A708" s="88" t="s">
        <v>506</v>
      </c>
      <c r="B708" s="88">
        <v>3</v>
      </c>
      <c r="C708" s="88" t="s">
        <v>7</v>
      </c>
      <c r="D708" s="88" t="s">
        <v>455</v>
      </c>
      <c r="E708" s="88"/>
      <c r="F708" s="88"/>
    </row>
    <row r="709" spans="1:6" ht="45.75">
      <c r="A709" s="89" t="s">
        <v>507</v>
      </c>
      <c r="B709" s="89">
        <v>3</v>
      </c>
      <c r="C709" s="89" t="s">
        <v>7</v>
      </c>
      <c r="D709" s="89" t="s">
        <v>455</v>
      </c>
      <c r="E709" s="89"/>
      <c r="F709" s="89"/>
    </row>
    <row r="710" spans="1:6" ht="45.75">
      <c r="A710" s="88" t="s">
        <v>508</v>
      </c>
      <c r="B710" s="88">
        <v>3</v>
      </c>
      <c r="C710" s="88" t="s">
        <v>7</v>
      </c>
      <c r="D710" s="88" t="s">
        <v>455</v>
      </c>
      <c r="E710" s="88"/>
      <c r="F710" s="88"/>
    </row>
    <row r="711" spans="1:6">
      <c r="A711" s="89" t="s">
        <v>508</v>
      </c>
      <c r="B711" s="89">
        <v>3</v>
      </c>
      <c r="C711" s="89" t="s">
        <v>15</v>
      </c>
      <c r="D711" s="89" t="s">
        <v>509</v>
      </c>
      <c r="E711" s="89"/>
      <c r="F711" s="89"/>
    </row>
    <row r="712" spans="1:6">
      <c r="A712" s="88" t="s">
        <v>508</v>
      </c>
      <c r="B712" s="88">
        <v>3</v>
      </c>
      <c r="C712" s="88" t="s">
        <v>22</v>
      </c>
      <c r="D712" s="88" t="s">
        <v>134</v>
      </c>
      <c r="E712" s="88"/>
      <c r="F712" s="88"/>
    </row>
    <row r="713" spans="1:6">
      <c r="A713" s="89" t="s">
        <v>508</v>
      </c>
      <c r="B713" s="89">
        <v>3</v>
      </c>
      <c r="C713" s="89" t="s">
        <v>19</v>
      </c>
      <c r="D713" s="89" t="s">
        <v>151</v>
      </c>
      <c r="E713" s="89"/>
      <c r="F713" s="89"/>
    </row>
    <row r="714" spans="1:6" ht="45.75">
      <c r="A714" s="88" t="s">
        <v>508</v>
      </c>
      <c r="B714" s="88">
        <v>3</v>
      </c>
      <c r="C714" s="88" t="s">
        <v>11</v>
      </c>
      <c r="D714" s="88" t="s">
        <v>510</v>
      </c>
      <c r="E714" s="88"/>
      <c r="F714" s="88"/>
    </row>
    <row r="715" spans="1:6" ht="45.75">
      <c r="A715" s="89" t="s">
        <v>511</v>
      </c>
      <c r="B715" s="89">
        <v>3</v>
      </c>
      <c r="C715" s="89" t="s">
        <v>7</v>
      </c>
      <c r="D715" s="89" t="s">
        <v>455</v>
      </c>
      <c r="E715" s="89"/>
      <c r="F715" s="89"/>
    </row>
    <row r="716" spans="1:6" ht="45.75">
      <c r="A716" s="88" t="s">
        <v>512</v>
      </c>
      <c r="B716" s="88">
        <v>3</v>
      </c>
      <c r="C716" s="88" t="s">
        <v>7</v>
      </c>
      <c r="D716" s="88" t="s">
        <v>455</v>
      </c>
      <c r="E716" s="88"/>
      <c r="F716" s="88"/>
    </row>
    <row r="717" spans="1:6" ht="45.75">
      <c r="A717" s="89" t="s">
        <v>513</v>
      </c>
      <c r="B717" s="89">
        <v>1</v>
      </c>
      <c r="C717" s="89" t="s">
        <v>7</v>
      </c>
      <c r="D717" s="89" t="s">
        <v>477</v>
      </c>
      <c r="E717" s="89"/>
      <c r="F717" s="89"/>
    </row>
    <row r="718" spans="1:6" ht="45.75">
      <c r="A718" s="88" t="s">
        <v>514</v>
      </c>
      <c r="B718" s="88">
        <v>2</v>
      </c>
      <c r="C718" s="88" t="s">
        <v>7</v>
      </c>
      <c r="D718" s="88" t="s">
        <v>477</v>
      </c>
      <c r="E718" s="88"/>
      <c r="F718" s="88"/>
    </row>
    <row r="719" spans="1:6" ht="45.75">
      <c r="A719" s="89" t="s">
        <v>515</v>
      </c>
      <c r="B719" s="89">
        <v>3</v>
      </c>
      <c r="C719" s="89" t="s">
        <v>7</v>
      </c>
      <c r="D719" s="89" t="s">
        <v>477</v>
      </c>
      <c r="E719" s="89"/>
      <c r="F719" s="89"/>
    </row>
    <row r="720" spans="1:6" ht="45.75">
      <c r="A720" s="88" t="s">
        <v>516</v>
      </c>
      <c r="B720" s="88">
        <v>1</v>
      </c>
      <c r="C720" s="88" t="s">
        <v>7</v>
      </c>
      <c r="D720" s="88" t="s">
        <v>477</v>
      </c>
      <c r="E720" s="88"/>
      <c r="F720" s="88"/>
    </row>
    <row r="721" spans="1:6" ht="45.75">
      <c r="A721" s="89" t="s">
        <v>517</v>
      </c>
      <c r="B721" s="89">
        <v>2</v>
      </c>
      <c r="C721" s="89" t="s">
        <v>7</v>
      </c>
      <c r="D721" s="89" t="s">
        <v>477</v>
      </c>
      <c r="E721" s="89"/>
      <c r="F721" s="89"/>
    </row>
    <row r="722" spans="1:6" ht="45.75">
      <c r="A722" s="88" t="s">
        <v>518</v>
      </c>
      <c r="B722" s="88">
        <v>3</v>
      </c>
      <c r="C722" s="88" t="s">
        <v>7</v>
      </c>
      <c r="D722" s="88" t="s">
        <v>477</v>
      </c>
      <c r="E722" s="88"/>
      <c r="F722" s="88"/>
    </row>
    <row r="723" spans="1:6" ht="45.75">
      <c r="A723" s="89" t="s">
        <v>519</v>
      </c>
      <c r="B723" s="89">
        <v>4</v>
      </c>
      <c r="C723" s="89" t="s">
        <v>7</v>
      </c>
      <c r="D723" s="89" t="s">
        <v>477</v>
      </c>
      <c r="E723" s="89"/>
      <c r="F723" s="89"/>
    </row>
    <row r="724" spans="1:6" ht="45.75">
      <c r="A724" s="88" t="s">
        <v>520</v>
      </c>
      <c r="B724" s="88">
        <v>3</v>
      </c>
      <c r="C724" s="88" t="s">
        <v>7</v>
      </c>
      <c r="D724" s="88" t="s">
        <v>8</v>
      </c>
      <c r="E724" s="88"/>
      <c r="F724" s="88"/>
    </row>
    <row r="725" spans="1:6" ht="45.75">
      <c r="A725" s="89" t="s">
        <v>520</v>
      </c>
      <c r="B725" s="89">
        <v>3</v>
      </c>
      <c r="C725" s="89" t="s">
        <v>75</v>
      </c>
      <c r="D725" s="89" t="s">
        <v>76</v>
      </c>
      <c r="E725" s="89"/>
      <c r="F725" s="89"/>
    </row>
    <row r="726" spans="1:6" ht="30">
      <c r="A726" s="88" t="s">
        <v>521</v>
      </c>
      <c r="B726" s="88">
        <v>1</v>
      </c>
      <c r="C726" s="88" t="s">
        <v>7</v>
      </c>
      <c r="D726" s="88" t="s">
        <v>91</v>
      </c>
      <c r="E726" s="88"/>
      <c r="F726" s="88"/>
    </row>
    <row r="727" spans="1:6" ht="30">
      <c r="A727" s="89" t="s">
        <v>522</v>
      </c>
      <c r="B727" s="89">
        <v>2</v>
      </c>
      <c r="C727" s="89" t="s">
        <v>7</v>
      </c>
      <c r="D727" s="89" t="s">
        <v>207</v>
      </c>
      <c r="E727" s="89"/>
      <c r="F727" s="89"/>
    </row>
    <row r="728" spans="1:6" ht="30">
      <c r="A728" s="88" t="s">
        <v>523</v>
      </c>
      <c r="B728" s="88">
        <v>3</v>
      </c>
      <c r="C728" s="88" t="s">
        <v>7</v>
      </c>
      <c r="D728" s="88" t="s">
        <v>91</v>
      </c>
      <c r="E728" s="88"/>
      <c r="F728" s="88"/>
    </row>
    <row r="729" spans="1:6" ht="30">
      <c r="A729" s="89" t="s">
        <v>524</v>
      </c>
      <c r="B729" s="89">
        <v>1</v>
      </c>
      <c r="C729" s="89" t="s">
        <v>7</v>
      </c>
      <c r="D729" s="89" t="s">
        <v>91</v>
      </c>
      <c r="E729" s="89"/>
      <c r="F729" s="89"/>
    </row>
    <row r="730" spans="1:6" ht="30">
      <c r="A730" s="88" t="s">
        <v>525</v>
      </c>
      <c r="B730" s="88">
        <v>2</v>
      </c>
      <c r="C730" s="88" t="s">
        <v>7</v>
      </c>
      <c r="D730" s="88" t="s">
        <v>91</v>
      </c>
      <c r="E730" s="88"/>
      <c r="F730" s="88"/>
    </row>
    <row r="731" spans="1:6" ht="30">
      <c r="A731" s="89" t="s">
        <v>526</v>
      </c>
      <c r="B731" s="89">
        <v>3</v>
      </c>
      <c r="C731" s="89" t="s">
        <v>7</v>
      </c>
      <c r="D731" s="89" t="s">
        <v>91</v>
      </c>
      <c r="E731" s="89"/>
      <c r="F731" s="89"/>
    </row>
    <row r="732" spans="1:6" ht="30">
      <c r="A732" s="88" t="s">
        <v>527</v>
      </c>
      <c r="B732" s="88">
        <v>4</v>
      </c>
      <c r="C732" s="88" t="s">
        <v>7</v>
      </c>
      <c r="D732" s="88" t="s">
        <v>91</v>
      </c>
      <c r="E732" s="88"/>
      <c r="F732" s="88"/>
    </row>
    <row r="733" spans="1:6" ht="30">
      <c r="A733" s="89" t="s">
        <v>528</v>
      </c>
      <c r="B733" s="89">
        <v>3</v>
      </c>
      <c r="C733" s="89" t="s">
        <v>7</v>
      </c>
      <c r="D733" s="89" t="s">
        <v>529</v>
      </c>
      <c r="E733" s="89"/>
      <c r="F733" s="89"/>
    </row>
    <row r="734" spans="1:6" ht="45.75">
      <c r="A734" s="88" t="s">
        <v>528</v>
      </c>
      <c r="B734" s="88">
        <v>3</v>
      </c>
      <c r="C734" s="88" t="s">
        <v>530</v>
      </c>
      <c r="D734" s="88" t="s">
        <v>531</v>
      </c>
      <c r="E734" s="88"/>
      <c r="F734" s="88"/>
    </row>
    <row r="735" spans="1:6" ht="30">
      <c r="A735" s="89" t="s">
        <v>528</v>
      </c>
      <c r="B735" s="89">
        <v>3</v>
      </c>
      <c r="C735" s="89" t="s">
        <v>19</v>
      </c>
      <c r="D735" s="89" t="s">
        <v>532</v>
      </c>
      <c r="E735" s="89"/>
      <c r="F735" s="89"/>
    </row>
    <row r="736" spans="1:6" ht="30">
      <c r="A736" s="88" t="s">
        <v>528</v>
      </c>
      <c r="B736" s="88">
        <v>3</v>
      </c>
      <c r="C736" s="88" t="s">
        <v>22</v>
      </c>
      <c r="D736" s="88" t="s">
        <v>533</v>
      </c>
      <c r="E736" s="88"/>
      <c r="F736" s="88"/>
    </row>
    <row r="737" spans="1:6" ht="30">
      <c r="A737" s="89" t="s">
        <v>528</v>
      </c>
      <c r="B737" s="89">
        <v>3</v>
      </c>
      <c r="C737" s="89" t="s">
        <v>15</v>
      </c>
      <c r="D737" s="89" t="s">
        <v>136</v>
      </c>
      <c r="E737" s="89"/>
      <c r="F737" s="89"/>
    </row>
    <row r="738" spans="1:6" ht="45.75">
      <c r="A738" s="88" t="s">
        <v>534</v>
      </c>
      <c r="B738" s="88">
        <v>3</v>
      </c>
      <c r="C738" s="88" t="s">
        <v>7</v>
      </c>
      <c r="D738" s="88" t="s">
        <v>131</v>
      </c>
      <c r="E738" s="88"/>
      <c r="F738" s="88"/>
    </row>
    <row r="739" spans="1:6" ht="60.75">
      <c r="A739" s="89" t="s">
        <v>534</v>
      </c>
      <c r="B739" s="89">
        <v>3</v>
      </c>
      <c r="C739" s="89" t="s">
        <v>530</v>
      </c>
      <c r="D739" s="89" t="s">
        <v>535</v>
      </c>
      <c r="E739" s="89"/>
      <c r="F739" s="89"/>
    </row>
    <row r="740" spans="1:6" ht="30">
      <c r="A740" s="88" t="s">
        <v>536</v>
      </c>
      <c r="B740" s="88">
        <v>3</v>
      </c>
      <c r="C740" s="88" t="s">
        <v>7</v>
      </c>
      <c r="D740" s="88" t="s">
        <v>537</v>
      </c>
      <c r="E740" s="88"/>
      <c r="F740" s="88"/>
    </row>
    <row r="741" spans="1:6" ht="60.75">
      <c r="A741" s="89" t="s">
        <v>536</v>
      </c>
      <c r="B741" s="89">
        <v>3</v>
      </c>
      <c r="C741" s="89" t="s">
        <v>530</v>
      </c>
      <c r="D741" s="89" t="s">
        <v>279</v>
      </c>
      <c r="E741" s="89"/>
      <c r="F741" s="89"/>
    </row>
    <row r="742" spans="1:6" ht="30">
      <c r="A742" s="88" t="s">
        <v>536</v>
      </c>
      <c r="B742" s="88">
        <v>3</v>
      </c>
      <c r="C742" s="88" t="s">
        <v>22</v>
      </c>
      <c r="D742" s="88" t="s">
        <v>533</v>
      </c>
      <c r="E742" s="88"/>
      <c r="F742" s="88"/>
    </row>
    <row r="743" spans="1:6" ht="30">
      <c r="A743" s="89" t="s">
        <v>536</v>
      </c>
      <c r="B743" s="89">
        <v>3</v>
      </c>
      <c r="C743" s="89" t="s">
        <v>19</v>
      </c>
      <c r="D743" s="89" t="s">
        <v>538</v>
      </c>
      <c r="E743" s="89"/>
      <c r="F743" s="89"/>
    </row>
    <row r="744" spans="1:6" ht="30">
      <c r="A744" s="88" t="s">
        <v>539</v>
      </c>
      <c r="B744" s="88">
        <v>3</v>
      </c>
      <c r="C744" s="88" t="s">
        <v>7</v>
      </c>
      <c r="D744" s="88" t="s">
        <v>540</v>
      </c>
      <c r="E744" s="88"/>
      <c r="F744" s="88"/>
    </row>
    <row r="745" spans="1:6" ht="60.75">
      <c r="A745" s="89" t="s">
        <v>539</v>
      </c>
      <c r="B745" s="89">
        <v>3</v>
      </c>
      <c r="C745" s="89" t="s">
        <v>530</v>
      </c>
      <c r="D745" s="89" t="s">
        <v>279</v>
      </c>
      <c r="E745" s="89"/>
      <c r="F745" s="89"/>
    </row>
    <row r="746" spans="1:6" ht="30">
      <c r="A746" s="88" t="s">
        <v>539</v>
      </c>
      <c r="B746" s="88">
        <v>3</v>
      </c>
      <c r="C746" s="88" t="s">
        <v>22</v>
      </c>
      <c r="D746" s="88" t="s">
        <v>533</v>
      </c>
      <c r="E746" s="88"/>
      <c r="F746" s="88"/>
    </row>
    <row r="747" spans="1:6" ht="30">
      <c r="A747" s="89" t="s">
        <v>539</v>
      </c>
      <c r="B747" s="89">
        <v>3</v>
      </c>
      <c r="C747" s="89" t="s">
        <v>19</v>
      </c>
      <c r="D747" s="89" t="s">
        <v>538</v>
      </c>
      <c r="E747" s="89"/>
      <c r="F747" s="89"/>
    </row>
    <row r="748" spans="1:6" ht="45.75">
      <c r="A748" s="88" t="s">
        <v>541</v>
      </c>
      <c r="B748" s="88">
        <v>3</v>
      </c>
      <c r="C748" s="88" t="s">
        <v>7</v>
      </c>
      <c r="D748" s="88" t="s">
        <v>131</v>
      </c>
      <c r="E748" s="88"/>
      <c r="F748" s="88"/>
    </row>
    <row r="749" spans="1:6" ht="45.75">
      <c r="A749" s="89" t="s">
        <v>541</v>
      </c>
      <c r="B749" s="89">
        <v>3</v>
      </c>
      <c r="C749" s="89" t="s">
        <v>75</v>
      </c>
      <c r="D749" s="89" t="s">
        <v>76</v>
      </c>
      <c r="E749" s="89"/>
      <c r="F749" s="89"/>
    </row>
    <row r="750" spans="1:6" ht="30">
      <c r="A750" s="88" t="s">
        <v>541</v>
      </c>
      <c r="B750" s="88">
        <v>3</v>
      </c>
      <c r="C750" s="88" t="s">
        <v>19</v>
      </c>
      <c r="D750" s="88" t="s">
        <v>542</v>
      </c>
      <c r="E750" s="88"/>
      <c r="F750" s="88"/>
    </row>
    <row r="751" spans="1:6" ht="45.75">
      <c r="A751" s="89" t="s">
        <v>543</v>
      </c>
      <c r="B751" s="89">
        <v>3</v>
      </c>
      <c r="C751" s="89" t="s">
        <v>7</v>
      </c>
      <c r="D751" s="89" t="s">
        <v>131</v>
      </c>
      <c r="E751" s="89"/>
      <c r="F751" s="89"/>
    </row>
    <row r="752" spans="1:6" ht="30">
      <c r="A752" s="88" t="s">
        <v>543</v>
      </c>
      <c r="B752" s="88">
        <v>3</v>
      </c>
      <c r="C752" s="88" t="s">
        <v>19</v>
      </c>
      <c r="D752" s="88" t="s">
        <v>542</v>
      </c>
      <c r="E752" s="88"/>
      <c r="F752" s="88"/>
    </row>
    <row r="753" spans="1:6" ht="45.75">
      <c r="A753" s="89" t="s">
        <v>544</v>
      </c>
      <c r="B753" s="89">
        <v>3</v>
      </c>
      <c r="C753" s="89" t="s">
        <v>7</v>
      </c>
      <c r="D753" s="89" t="s">
        <v>131</v>
      </c>
      <c r="E753" s="89"/>
      <c r="F753" s="89"/>
    </row>
    <row r="754" spans="1:6" ht="45.75">
      <c r="A754" s="88" t="s">
        <v>544</v>
      </c>
      <c r="B754" s="88">
        <v>3</v>
      </c>
      <c r="C754" s="88" t="s">
        <v>112</v>
      </c>
      <c r="D754" s="88" t="s">
        <v>217</v>
      </c>
      <c r="E754" s="88"/>
      <c r="F754" s="88"/>
    </row>
    <row r="755" spans="1:6" ht="45.75">
      <c r="A755" s="89" t="s">
        <v>545</v>
      </c>
      <c r="B755" s="89">
        <v>3</v>
      </c>
      <c r="C755" s="89" t="s">
        <v>7</v>
      </c>
      <c r="D755" s="89" t="s">
        <v>340</v>
      </c>
      <c r="E755" s="89"/>
      <c r="F755" s="89"/>
    </row>
    <row r="756" spans="1:6" ht="60.75">
      <c r="A756" s="88" t="s">
        <v>545</v>
      </c>
      <c r="B756" s="88">
        <v>3</v>
      </c>
      <c r="C756" s="88" t="s">
        <v>530</v>
      </c>
      <c r="D756" s="88" t="s">
        <v>546</v>
      </c>
      <c r="E756" s="88"/>
      <c r="F756" s="88"/>
    </row>
    <row r="757" spans="1:6" ht="45.75">
      <c r="A757" s="89" t="s">
        <v>545</v>
      </c>
      <c r="B757" s="89">
        <v>3</v>
      </c>
      <c r="C757" s="89" t="s">
        <v>75</v>
      </c>
      <c r="D757" s="89" t="s">
        <v>76</v>
      </c>
      <c r="E757" s="89"/>
      <c r="F757" s="89"/>
    </row>
    <row r="758" spans="1:6" ht="30">
      <c r="A758" s="88" t="s">
        <v>545</v>
      </c>
      <c r="B758" s="88">
        <v>3</v>
      </c>
      <c r="C758" s="88" t="s">
        <v>19</v>
      </c>
      <c r="D758" s="88" t="s">
        <v>290</v>
      </c>
      <c r="E758" s="88"/>
      <c r="F758" s="88"/>
    </row>
    <row r="759" spans="1:6" ht="45.75">
      <c r="A759" s="89" t="s">
        <v>547</v>
      </c>
      <c r="B759" s="89">
        <v>3</v>
      </c>
      <c r="C759" s="89" t="s">
        <v>7</v>
      </c>
      <c r="D759" s="89" t="s">
        <v>131</v>
      </c>
      <c r="E759" s="89"/>
      <c r="F759" s="89"/>
    </row>
    <row r="760" spans="1:6" ht="45.75">
      <c r="A760" s="88" t="s">
        <v>547</v>
      </c>
      <c r="B760" s="88">
        <v>3</v>
      </c>
      <c r="C760" s="88" t="s">
        <v>54</v>
      </c>
      <c r="D760" s="88" t="s">
        <v>548</v>
      </c>
      <c r="E760" s="88"/>
      <c r="F760" s="88"/>
    </row>
    <row r="761" spans="1:6" ht="45.75">
      <c r="A761" s="89" t="s">
        <v>547</v>
      </c>
      <c r="B761" s="89">
        <v>3</v>
      </c>
      <c r="C761" s="89" t="s">
        <v>75</v>
      </c>
      <c r="D761" s="89" t="s">
        <v>76</v>
      </c>
      <c r="E761" s="89"/>
      <c r="F761" s="89"/>
    </row>
    <row r="762" spans="1:6" ht="45.75">
      <c r="A762" s="88" t="s">
        <v>549</v>
      </c>
      <c r="B762" s="88">
        <v>3</v>
      </c>
      <c r="C762" s="88" t="s">
        <v>7</v>
      </c>
      <c r="D762" s="88" t="s">
        <v>131</v>
      </c>
      <c r="E762" s="88"/>
      <c r="F762" s="88"/>
    </row>
    <row r="763" spans="1:6" ht="45.75">
      <c r="A763" s="89" t="s">
        <v>549</v>
      </c>
      <c r="B763" s="89">
        <v>3</v>
      </c>
      <c r="C763" s="89" t="s">
        <v>75</v>
      </c>
      <c r="D763" s="89" t="s">
        <v>76</v>
      </c>
      <c r="E763" s="89"/>
      <c r="F763" s="89"/>
    </row>
    <row r="764" spans="1:6" ht="45.75">
      <c r="A764" s="88" t="s">
        <v>550</v>
      </c>
      <c r="B764" s="88">
        <v>3</v>
      </c>
      <c r="C764" s="88" t="s">
        <v>7</v>
      </c>
      <c r="D764" s="88" t="s">
        <v>131</v>
      </c>
      <c r="E764" s="88"/>
      <c r="F764" s="88"/>
    </row>
    <row r="765" spans="1:6" ht="45.75">
      <c r="A765" s="89" t="s">
        <v>550</v>
      </c>
      <c r="B765" s="89">
        <v>3</v>
      </c>
      <c r="C765" s="89" t="s">
        <v>75</v>
      </c>
      <c r="D765" s="89" t="s">
        <v>76</v>
      </c>
      <c r="E765" s="89"/>
      <c r="F765" s="89"/>
    </row>
    <row r="766" spans="1:6" ht="45.75">
      <c r="A766" s="88" t="s">
        <v>551</v>
      </c>
      <c r="B766" s="88">
        <v>3</v>
      </c>
      <c r="C766" s="88" t="s">
        <v>7</v>
      </c>
      <c r="D766" s="88" t="s">
        <v>131</v>
      </c>
      <c r="E766" s="88"/>
      <c r="F766" s="88"/>
    </row>
    <row r="767" spans="1:6" ht="45.75">
      <c r="A767" s="89" t="s">
        <v>551</v>
      </c>
      <c r="B767" s="89">
        <v>3</v>
      </c>
      <c r="C767" s="89" t="s">
        <v>75</v>
      </c>
      <c r="D767" s="89" t="s">
        <v>76</v>
      </c>
      <c r="E767" s="89"/>
      <c r="F767" s="89"/>
    </row>
    <row r="768" spans="1:6" ht="30">
      <c r="A768" s="88" t="s">
        <v>551</v>
      </c>
      <c r="B768" s="88">
        <v>3</v>
      </c>
      <c r="C768" s="88" t="s">
        <v>22</v>
      </c>
      <c r="D768" s="88" t="s">
        <v>285</v>
      </c>
      <c r="E768" s="88"/>
      <c r="F768" s="88"/>
    </row>
    <row r="769" spans="1:6" ht="45.75">
      <c r="A769" s="89" t="s">
        <v>551</v>
      </c>
      <c r="B769" s="89">
        <v>3</v>
      </c>
      <c r="C769" s="89" t="s">
        <v>54</v>
      </c>
      <c r="D769" s="89" t="s">
        <v>55</v>
      </c>
      <c r="E769" s="89"/>
      <c r="F769" s="89"/>
    </row>
    <row r="770" spans="1:6" ht="45.75">
      <c r="A770" s="88" t="s">
        <v>552</v>
      </c>
      <c r="B770" s="88">
        <v>4</v>
      </c>
      <c r="C770" s="88" t="s">
        <v>7</v>
      </c>
      <c r="D770" s="88" t="s">
        <v>131</v>
      </c>
      <c r="E770" s="88"/>
      <c r="F770" s="88"/>
    </row>
    <row r="771" spans="1:6" ht="60.75">
      <c r="A771" s="89" t="s">
        <v>552</v>
      </c>
      <c r="B771" s="89">
        <v>4</v>
      </c>
      <c r="C771" s="89" t="s">
        <v>553</v>
      </c>
      <c r="D771" s="89" t="s">
        <v>279</v>
      </c>
      <c r="E771" s="89"/>
      <c r="F771" s="89"/>
    </row>
    <row r="772" spans="1:6" ht="45.75">
      <c r="A772" s="88" t="s">
        <v>552</v>
      </c>
      <c r="B772" s="88">
        <v>4</v>
      </c>
      <c r="C772" s="88" t="s">
        <v>75</v>
      </c>
      <c r="D772" s="88" t="s">
        <v>76</v>
      </c>
      <c r="E772" s="88"/>
      <c r="F772" s="88"/>
    </row>
    <row r="773" spans="1:6">
      <c r="A773" s="89" t="s">
        <v>552</v>
      </c>
      <c r="B773" s="89">
        <v>4</v>
      </c>
      <c r="C773" s="89" t="s">
        <v>22</v>
      </c>
      <c r="D773" s="89" t="s">
        <v>554</v>
      </c>
      <c r="E773" s="89"/>
      <c r="F773" s="89"/>
    </row>
    <row r="774" spans="1:6">
      <c r="A774" s="88" t="s">
        <v>552</v>
      </c>
      <c r="B774" s="88">
        <v>4</v>
      </c>
      <c r="C774" s="88" t="s">
        <v>19</v>
      </c>
      <c r="D774" s="88" t="s">
        <v>555</v>
      </c>
      <c r="E774" s="88"/>
      <c r="F774" s="88"/>
    </row>
    <row r="775" spans="1:6" ht="45.75">
      <c r="A775" s="89" t="s">
        <v>556</v>
      </c>
      <c r="B775" s="89">
        <v>4</v>
      </c>
      <c r="C775" s="89" t="s">
        <v>7</v>
      </c>
      <c r="D775" s="89" t="s">
        <v>131</v>
      </c>
      <c r="E775" s="89"/>
      <c r="F775" s="89"/>
    </row>
    <row r="776" spans="1:6" ht="60.75">
      <c r="A776" s="88" t="s">
        <v>556</v>
      </c>
      <c r="B776" s="88">
        <v>4</v>
      </c>
      <c r="C776" s="88" t="s">
        <v>553</v>
      </c>
      <c r="D776" s="88" t="s">
        <v>279</v>
      </c>
      <c r="E776" s="88"/>
      <c r="F776" s="88"/>
    </row>
    <row r="777" spans="1:6" ht="45.75">
      <c r="A777" s="89" t="s">
        <v>556</v>
      </c>
      <c r="B777" s="89">
        <v>4</v>
      </c>
      <c r="C777" s="89" t="s">
        <v>75</v>
      </c>
      <c r="D777" s="89" t="s">
        <v>557</v>
      </c>
      <c r="E777" s="89"/>
      <c r="F777" s="89"/>
    </row>
    <row r="778" spans="1:6">
      <c r="A778" s="88" t="s">
        <v>556</v>
      </c>
      <c r="B778" s="88">
        <v>4</v>
      </c>
      <c r="C778" s="88" t="s">
        <v>19</v>
      </c>
      <c r="D778" s="88" t="s">
        <v>538</v>
      </c>
      <c r="E778" s="88"/>
      <c r="F778" s="88"/>
    </row>
    <row r="779" spans="1:6">
      <c r="A779" s="89" t="s">
        <v>556</v>
      </c>
      <c r="B779" s="89">
        <v>4</v>
      </c>
      <c r="C779" s="89" t="s">
        <v>22</v>
      </c>
      <c r="D779" s="89" t="s">
        <v>554</v>
      </c>
      <c r="E779" s="89"/>
      <c r="F779" s="89"/>
    </row>
    <row r="780" spans="1:6" ht="45.75">
      <c r="A780" s="88" t="s">
        <v>558</v>
      </c>
      <c r="B780" s="88">
        <v>4</v>
      </c>
      <c r="C780" s="88" t="s">
        <v>7</v>
      </c>
      <c r="D780" s="88" t="s">
        <v>559</v>
      </c>
      <c r="E780" s="88"/>
      <c r="F780" s="88"/>
    </row>
    <row r="781" spans="1:6" ht="60.75">
      <c r="A781" s="89" t="s">
        <v>558</v>
      </c>
      <c r="B781" s="89">
        <v>4</v>
      </c>
      <c r="C781" s="89" t="s">
        <v>553</v>
      </c>
      <c r="D781" s="89" t="s">
        <v>464</v>
      </c>
      <c r="E781" s="89"/>
      <c r="F781" s="89"/>
    </row>
    <row r="782" spans="1:6" ht="45.75">
      <c r="A782" s="88" t="s">
        <v>558</v>
      </c>
      <c r="B782" s="88">
        <v>4</v>
      </c>
      <c r="C782" s="88" t="s">
        <v>75</v>
      </c>
      <c r="D782" s="88" t="s">
        <v>76</v>
      </c>
      <c r="E782" s="88"/>
      <c r="F782" s="88"/>
    </row>
    <row r="783" spans="1:6">
      <c r="A783" s="89" t="s">
        <v>558</v>
      </c>
      <c r="B783" s="89">
        <v>4</v>
      </c>
      <c r="C783" s="89" t="s">
        <v>22</v>
      </c>
      <c r="D783" s="89" t="s">
        <v>554</v>
      </c>
      <c r="E783" s="89"/>
      <c r="F783" s="89"/>
    </row>
    <row r="784" spans="1:6">
      <c r="A784" s="88" t="s">
        <v>558</v>
      </c>
      <c r="B784" s="88">
        <v>4</v>
      </c>
      <c r="C784" s="88" t="s">
        <v>19</v>
      </c>
      <c r="D784" s="88" t="s">
        <v>555</v>
      </c>
      <c r="E784" s="88"/>
      <c r="F784" s="88"/>
    </row>
    <row r="785" spans="1:6" ht="45.75">
      <c r="A785" s="89" t="s">
        <v>560</v>
      </c>
      <c r="B785" s="89">
        <v>4</v>
      </c>
      <c r="C785" s="89" t="s">
        <v>7</v>
      </c>
      <c r="D785" s="89" t="s">
        <v>131</v>
      </c>
      <c r="E785" s="89"/>
      <c r="F785" s="89"/>
    </row>
    <row r="786" spans="1:6" ht="60.75">
      <c r="A786" s="88" t="s">
        <v>560</v>
      </c>
      <c r="B786" s="88">
        <v>4</v>
      </c>
      <c r="C786" s="88" t="s">
        <v>553</v>
      </c>
      <c r="D786" s="88" t="s">
        <v>279</v>
      </c>
      <c r="E786" s="88"/>
      <c r="F786" s="88"/>
    </row>
    <row r="787" spans="1:6">
      <c r="A787" s="89" t="s">
        <v>560</v>
      </c>
      <c r="B787" s="89">
        <v>4</v>
      </c>
      <c r="C787" s="89" t="s">
        <v>22</v>
      </c>
      <c r="D787" s="89" t="s">
        <v>554</v>
      </c>
      <c r="E787" s="89"/>
      <c r="F787" s="89"/>
    </row>
    <row r="788" spans="1:6">
      <c r="A788" s="88" t="s">
        <v>560</v>
      </c>
      <c r="B788" s="88">
        <v>4</v>
      </c>
      <c r="C788" s="88" t="s">
        <v>19</v>
      </c>
      <c r="D788" s="88" t="s">
        <v>538</v>
      </c>
      <c r="E788" s="88"/>
      <c r="F788" s="88"/>
    </row>
    <row r="789" spans="1:6" ht="45.75">
      <c r="A789" s="89" t="s">
        <v>560</v>
      </c>
      <c r="B789" s="89">
        <v>4</v>
      </c>
      <c r="C789" s="89" t="s">
        <v>75</v>
      </c>
      <c r="D789" s="89" t="s">
        <v>557</v>
      </c>
      <c r="E789" s="89"/>
      <c r="F789" s="89"/>
    </row>
    <row r="790" spans="1:6" ht="45.75">
      <c r="A790" s="88" t="s">
        <v>561</v>
      </c>
      <c r="B790" s="88">
        <v>3</v>
      </c>
      <c r="C790" s="88" t="s">
        <v>7</v>
      </c>
      <c r="D790" s="88" t="s">
        <v>131</v>
      </c>
      <c r="E790" s="88"/>
      <c r="F790" s="88"/>
    </row>
    <row r="791" spans="1:6" ht="45.75">
      <c r="A791" s="89" t="s">
        <v>561</v>
      </c>
      <c r="B791" s="89">
        <v>3</v>
      </c>
      <c r="C791" s="89" t="s">
        <v>112</v>
      </c>
      <c r="D791" s="89" t="s">
        <v>562</v>
      </c>
      <c r="E791" s="89"/>
      <c r="F791" s="89"/>
    </row>
    <row r="792" spans="1:6" ht="30">
      <c r="A792" s="88" t="s">
        <v>561</v>
      </c>
      <c r="B792" s="88">
        <v>3</v>
      </c>
      <c r="C792" s="88" t="s">
        <v>15</v>
      </c>
      <c r="D792" s="88" t="s">
        <v>136</v>
      </c>
      <c r="E792" s="88"/>
      <c r="F792" s="88"/>
    </row>
    <row r="793" spans="1:6" ht="30">
      <c r="A793" s="89" t="s">
        <v>561</v>
      </c>
      <c r="B793" s="89">
        <v>3</v>
      </c>
      <c r="C793" s="89" t="s">
        <v>22</v>
      </c>
      <c r="D793" s="89" t="s">
        <v>563</v>
      </c>
      <c r="E793" s="89"/>
      <c r="F793" s="89"/>
    </row>
    <row r="794" spans="1:6" ht="30">
      <c r="A794" s="88" t="s">
        <v>561</v>
      </c>
      <c r="B794" s="88">
        <v>3</v>
      </c>
      <c r="C794" s="88" t="s">
        <v>19</v>
      </c>
      <c r="D794" s="88" t="s">
        <v>564</v>
      </c>
      <c r="E794" s="88"/>
      <c r="F794" s="88"/>
    </row>
    <row r="795" spans="1:6" ht="30">
      <c r="A795" s="89" t="s">
        <v>561</v>
      </c>
      <c r="B795" s="89">
        <v>3</v>
      </c>
      <c r="C795" s="89" t="s">
        <v>530</v>
      </c>
      <c r="D795" s="89"/>
      <c r="E795" s="89"/>
      <c r="F795" s="89"/>
    </row>
    <row r="796" spans="1:6" ht="30">
      <c r="A796" s="88" t="s">
        <v>561</v>
      </c>
      <c r="B796" s="88">
        <v>3</v>
      </c>
      <c r="C796" s="88" t="s">
        <v>75</v>
      </c>
      <c r="D796" s="88"/>
      <c r="E796" s="88"/>
      <c r="F796" s="88"/>
    </row>
    <row r="797" spans="1:6" ht="60.75">
      <c r="A797" s="89" t="s">
        <v>565</v>
      </c>
      <c r="B797" s="89">
        <v>3</v>
      </c>
      <c r="C797" s="89" t="s">
        <v>530</v>
      </c>
      <c r="D797" s="89" t="s">
        <v>279</v>
      </c>
      <c r="E797" s="89"/>
      <c r="F797" s="89"/>
    </row>
    <row r="798" spans="1:6" ht="45.75">
      <c r="A798" s="88" t="s">
        <v>565</v>
      </c>
      <c r="B798" s="88">
        <v>3</v>
      </c>
      <c r="C798" s="88" t="s">
        <v>75</v>
      </c>
      <c r="D798" s="88" t="s">
        <v>566</v>
      </c>
      <c r="E798" s="88"/>
      <c r="F798" s="88"/>
    </row>
    <row r="799" spans="1:6" ht="30">
      <c r="A799" s="89" t="s">
        <v>565</v>
      </c>
      <c r="B799" s="89">
        <v>3</v>
      </c>
      <c r="C799" s="89" t="s">
        <v>22</v>
      </c>
      <c r="D799" s="89" t="s">
        <v>567</v>
      </c>
      <c r="E799" s="89"/>
      <c r="F799" s="89"/>
    </row>
    <row r="800" spans="1:6" ht="30">
      <c r="A800" s="88" t="s">
        <v>568</v>
      </c>
      <c r="B800" s="88">
        <v>3</v>
      </c>
      <c r="C800" s="88" t="s">
        <v>22</v>
      </c>
      <c r="D800" s="88" t="s">
        <v>569</v>
      </c>
      <c r="E800" s="88"/>
      <c r="F800" s="88"/>
    </row>
    <row r="801" spans="1:6" ht="45.75">
      <c r="A801" s="89" t="s">
        <v>568</v>
      </c>
      <c r="B801" s="89">
        <v>3</v>
      </c>
      <c r="C801" s="89" t="s">
        <v>7</v>
      </c>
      <c r="D801" s="89" t="s">
        <v>131</v>
      </c>
      <c r="E801" s="89"/>
      <c r="F801" s="89"/>
    </row>
    <row r="802" spans="1:6" ht="60.75">
      <c r="A802" s="88" t="s">
        <v>568</v>
      </c>
      <c r="B802" s="88">
        <v>3</v>
      </c>
      <c r="C802" s="88" t="s">
        <v>112</v>
      </c>
      <c r="D802" s="88" t="s">
        <v>570</v>
      </c>
      <c r="E802" s="88"/>
      <c r="F802" s="88"/>
    </row>
    <row r="803" spans="1:6" ht="60.75">
      <c r="A803" s="89" t="s">
        <v>568</v>
      </c>
      <c r="B803" s="89">
        <v>3</v>
      </c>
      <c r="C803" s="89" t="s">
        <v>530</v>
      </c>
      <c r="D803" s="89" t="s">
        <v>535</v>
      </c>
      <c r="E803" s="89"/>
      <c r="F803" s="89"/>
    </row>
    <row r="804" spans="1:6" ht="45.75">
      <c r="A804" s="88" t="s">
        <v>571</v>
      </c>
      <c r="B804" s="88">
        <v>3</v>
      </c>
      <c r="C804" s="88" t="s">
        <v>7</v>
      </c>
      <c r="D804" s="88" t="s">
        <v>131</v>
      </c>
      <c r="E804" s="88"/>
      <c r="F804" s="88"/>
    </row>
    <row r="805" spans="1:6" ht="60.75">
      <c r="A805" s="89" t="s">
        <v>571</v>
      </c>
      <c r="B805" s="89">
        <v>3</v>
      </c>
      <c r="C805" s="89" t="s">
        <v>530</v>
      </c>
      <c r="D805" s="89" t="s">
        <v>535</v>
      </c>
      <c r="E805" s="89"/>
      <c r="F805" s="89"/>
    </row>
    <row r="806" spans="1:6" ht="30">
      <c r="A806" s="88" t="s">
        <v>571</v>
      </c>
      <c r="B806" s="88">
        <v>3</v>
      </c>
      <c r="C806" s="88" t="s">
        <v>22</v>
      </c>
      <c r="D806" s="88" t="s">
        <v>567</v>
      </c>
      <c r="E806" s="88"/>
      <c r="F806" s="88"/>
    </row>
    <row r="807" spans="1:6" ht="45.75">
      <c r="A807" s="89" t="s">
        <v>572</v>
      </c>
      <c r="B807" s="89">
        <v>3</v>
      </c>
      <c r="C807" s="89" t="s">
        <v>7</v>
      </c>
      <c r="D807" s="89" t="s">
        <v>131</v>
      </c>
      <c r="E807" s="89"/>
      <c r="F807" s="89"/>
    </row>
    <row r="808" spans="1:6" ht="60.75">
      <c r="A808" s="88" t="s">
        <v>572</v>
      </c>
      <c r="B808" s="88">
        <v>3</v>
      </c>
      <c r="C808" s="88" t="s">
        <v>530</v>
      </c>
      <c r="D808" s="88" t="s">
        <v>535</v>
      </c>
      <c r="E808" s="88"/>
      <c r="F808" s="88"/>
    </row>
    <row r="809" spans="1:6" ht="30">
      <c r="A809" s="89" t="s">
        <v>572</v>
      </c>
      <c r="B809" s="89">
        <v>3</v>
      </c>
      <c r="C809" s="89" t="s">
        <v>22</v>
      </c>
      <c r="D809" s="89" t="s">
        <v>567</v>
      </c>
      <c r="E809" s="89"/>
      <c r="F809" s="89"/>
    </row>
    <row r="810" spans="1:6" ht="45.75">
      <c r="A810" s="88" t="s">
        <v>573</v>
      </c>
      <c r="B810" s="88">
        <v>3</v>
      </c>
      <c r="C810" s="88" t="s">
        <v>7</v>
      </c>
      <c r="D810" s="88" t="s">
        <v>131</v>
      </c>
      <c r="E810" s="88"/>
      <c r="F810" s="88"/>
    </row>
    <row r="811" spans="1:6">
      <c r="A811" s="89" t="s">
        <v>573</v>
      </c>
      <c r="B811" s="89">
        <v>3</v>
      </c>
      <c r="C811" s="89" t="s">
        <v>22</v>
      </c>
      <c r="D811" s="89" t="s">
        <v>567</v>
      </c>
      <c r="E811" s="89"/>
      <c r="F811" s="89"/>
    </row>
    <row r="812" spans="1:6" ht="60.75">
      <c r="A812" s="88" t="s">
        <v>573</v>
      </c>
      <c r="B812" s="88">
        <v>3</v>
      </c>
      <c r="C812" s="88" t="s">
        <v>530</v>
      </c>
      <c r="D812" s="88" t="s">
        <v>535</v>
      </c>
      <c r="E812" s="88"/>
      <c r="F812" s="88"/>
    </row>
    <row r="813" spans="1:6" ht="45.75">
      <c r="A813" s="89" t="s">
        <v>574</v>
      </c>
      <c r="B813" s="89">
        <v>3</v>
      </c>
      <c r="C813" s="89" t="s">
        <v>7</v>
      </c>
      <c r="D813" s="89" t="s">
        <v>131</v>
      </c>
      <c r="E813" s="89"/>
      <c r="F813" s="89"/>
    </row>
    <row r="814" spans="1:6" ht="60.75">
      <c r="A814" s="88" t="s">
        <v>574</v>
      </c>
      <c r="B814" s="88">
        <v>3</v>
      </c>
      <c r="C814" s="88" t="s">
        <v>530</v>
      </c>
      <c r="D814" s="88" t="s">
        <v>535</v>
      </c>
      <c r="E814" s="88"/>
      <c r="F814" s="88"/>
    </row>
    <row r="815" spans="1:6" ht="30">
      <c r="A815" s="89" t="s">
        <v>574</v>
      </c>
      <c r="B815" s="89">
        <v>3</v>
      </c>
      <c r="C815" s="89" t="s">
        <v>22</v>
      </c>
      <c r="D815" s="89" t="s">
        <v>567</v>
      </c>
      <c r="E815" s="89"/>
      <c r="F815" s="89"/>
    </row>
    <row r="816" spans="1:6" ht="45.75">
      <c r="A816" s="88" t="s">
        <v>575</v>
      </c>
      <c r="B816" s="88">
        <v>3</v>
      </c>
      <c r="C816" s="88" t="s">
        <v>7</v>
      </c>
      <c r="D816" s="88" t="s">
        <v>131</v>
      </c>
      <c r="E816" s="88"/>
      <c r="F816" s="88"/>
    </row>
    <row r="817" spans="1:6" ht="30">
      <c r="A817" s="89" t="s">
        <v>575</v>
      </c>
      <c r="B817" s="89">
        <v>3</v>
      </c>
      <c r="C817" s="89" t="s">
        <v>22</v>
      </c>
      <c r="D817" s="89" t="s">
        <v>567</v>
      </c>
      <c r="E817" s="89"/>
      <c r="F817" s="89"/>
    </row>
    <row r="818" spans="1:6" ht="60.75">
      <c r="A818" s="88" t="s">
        <v>575</v>
      </c>
      <c r="B818" s="88">
        <v>3</v>
      </c>
      <c r="C818" s="88" t="s">
        <v>530</v>
      </c>
      <c r="D818" s="88" t="s">
        <v>535</v>
      </c>
      <c r="E818" s="88"/>
      <c r="F818" s="88"/>
    </row>
    <row r="819" spans="1:6" ht="45.75">
      <c r="A819" s="89" t="s">
        <v>576</v>
      </c>
      <c r="B819" s="89">
        <v>3</v>
      </c>
      <c r="C819" s="89" t="s">
        <v>7</v>
      </c>
      <c r="D819" s="89" t="s">
        <v>131</v>
      </c>
      <c r="E819" s="89"/>
      <c r="F819" s="89"/>
    </row>
    <row r="820" spans="1:6" ht="60.75">
      <c r="A820" s="88" t="s">
        <v>576</v>
      </c>
      <c r="B820" s="88">
        <v>3</v>
      </c>
      <c r="C820" s="88" t="s">
        <v>530</v>
      </c>
      <c r="D820" s="88" t="s">
        <v>577</v>
      </c>
      <c r="E820" s="88"/>
      <c r="F820" s="88"/>
    </row>
    <row r="821" spans="1:6" ht="45.75">
      <c r="A821" s="89" t="s">
        <v>576</v>
      </c>
      <c r="B821" s="89">
        <v>3</v>
      </c>
      <c r="C821" s="89" t="s">
        <v>75</v>
      </c>
      <c r="D821" s="89" t="s">
        <v>144</v>
      </c>
      <c r="E821" s="89"/>
      <c r="F821" s="89"/>
    </row>
    <row r="822" spans="1:6" ht="45.75">
      <c r="A822" s="88" t="s">
        <v>576</v>
      </c>
      <c r="B822" s="88">
        <v>3</v>
      </c>
      <c r="C822" s="88" t="s">
        <v>112</v>
      </c>
      <c r="D822" s="88" t="s">
        <v>562</v>
      </c>
      <c r="E822" s="88"/>
      <c r="F822" s="88"/>
    </row>
    <row r="823" spans="1:6" ht="30">
      <c r="A823" s="89" t="s">
        <v>576</v>
      </c>
      <c r="B823" s="89">
        <v>3</v>
      </c>
      <c r="C823" s="89" t="s">
        <v>15</v>
      </c>
      <c r="D823" s="89" t="s">
        <v>136</v>
      </c>
      <c r="E823" s="89"/>
      <c r="F823" s="89"/>
    </row>
    <row r="824" spans="1:6" ht="30">
      <c r="A824" s="88" t="s">
        <v>576</v>
      </c>
      <c r="B824" s="88">
        <v>3</v>
      </c>
      <c r="C824" s="88" t="s">
        <v>22</v>
      </c>
      <c r="D824" s="88" t="s">
        <v>578</v>
      </c>
      <c r="E824" s="88"/>
      <c r="F824" s="88"/>
    </row>
    <row r="825" spans="1:6" ht="30">
      <c r="A825" s="89" t="s">
        <v>579</v>
      </c>
      <c r="B825" s="89">
        <v>3</v>
      </c>
      <c r="C825" s="89" t="s">
        <v>530</v>
      </c>
      <c r="D825" s="89" t="s">
        <v>151</v>
      </c>
      <c r="E825" s="89"/>
      <c r="F825" s="89"/>
    </row>
    <row r="826" spans="1:6" ht="45.75">
      <c r="A826" s="88" t="s">
        <v>579</v>
      </c>
      <c r="B826" s="88">
        <v>3</v>
      </c>
      <c r="C826" s="88" t="s">
        <v>7</v>
      </c>
      <c r="D826" s="88" t="s">
        <v>131</v>
      </c>
      <c r="E826" s="88"/>
      <c r="F826" s="88"/>
    </row>
    <row r="827" spans="1:6" ht="30">
      <c r="A827" s="89" t="s">
        <v>579</v>
      </c>
      <c r="B827" s="89">
        <v>3</v>
      </c>
      <c r="C827" s="89" t="s">
        <v>15</v>
      </c>
      <c r="D827" s="89" t="s">
        <v>136</v>
      </c>
      <c r="E827" s="89"/>
      <c r="F827" s="89"/>
    </row>
    <row r="828" spans="1:6" ht="45.75">
      <c r="A828" s="88" t="s">
        <v>579</v>
      </c>
      <c r="B828" s="88">
        <v>3</v>
      </c>
      <c r="C828" s="88" t="s">
        <v>75</v>
      </c>
      <c r="D828" s="88" t="s">
        <v>144</v>
      </c>
      <c r="E828" s="88"/>
      <c r="F828" s="88"/>
    </row>
    <row r="829" spans="1:6" ht="30">
      <c r="A829" s="89" t="s">
        <v>579</v>
      </c>
      <c r="B829" s="89">
        <v>3</v>
      </c>
      <c r="C829" s="89" t="s">
        <v>22</v>
      </c>
      <c r="D829" s="89" t="s">
        <v>580</v>
      </c>
      <c r="E829" s="89"/>
      <c r="F829" s="89"/>
    </row>
    <row r="830" spans="1:6" ht="45.75">
      <c r="A830" s="88" t="s">
        <v>581</v>
      </c>
      <c r="B830" s="88">
        <v>3</v>
      </c>
      <c r="C830" s="88" t="s">
        <v>7</v>
      </c>
      <c r="D830" s="88" t="s">
        <v>131</v>
      </c>
      <c r="E830" s="88"/>
      <c r="F830" s="88"/>
    </row>
    <row r="831" spans="1:6" ht="45.75">
      <c r="A831" s="89" t="s">
        <v>581</v>
      </c>
      <c r="B831" s="89">
        <v>3</v>
      </c>
      <c r="C831" s="89" t="s">
        <v>75</v>
      </c>
      <c r="D831" s="89" t="s">
        <v>76</v>
      </c>
      <c r="E831" s="89"/>
      <c r="F831" s="89"/>
    </row>
    <row r="832" spans="1:6" ht="30">
      <c r="A832" s="88" t="s">
        <v>581</v>
      </c>
      <c r="B832" s="88">
        <v>3</v>
      </c>
      <c r="C832" s="88" t="s">
        <v>22</v>
      </c>
      <c r="D832" s="88" t="s">
        <v>142</v>
      </c>
      <c r="E832" s="88"/>
      <c r="F832" s="88"/>
    </row>
    <row r="833" spans="1:6" ht="45.75">
      <c r="A833" s="89" t="s">
        <v>582</v>
      </c>
      <c r="B833" s="89">
        <v>3</v>
      </c>
      <c r="C833" s="89" t="s">
        <v>7</v>
      </c>
      <c r="D833" s="89" t="s">
        <v>131</v>
      </c>
      <c r="E833" s="89"/>
      <c r="F833" s="89"/>
    </row>
    <row r="834" spans="1:6" ht="60.75">
      <c r="A834" s="88" t="s">
        <v>582</v>
      </c>
      <c r="B834" s="88">
        <v>3</v>
      </c>
      <c r="C834" s="88" t="s">
        <v>553</v>
      </c>
      <c r="D834" s="88" t="s">
        <v>583</v>
      </c>
      <c r="E834" s="88"/>
      <c r="F834" s="88"/>
    </row>
    <row r="835" spans="1:6" ht="45.75">
      <c r="A835" s="89" t="s">
        <v>582</v>
      </c>
      <c r="B835" s="89">
        <v>3</v>
      </c>
      <c r="C835" s="89" t="s">
        <v>140</v>
      </c>
      <c r="D835" s="89" t="s">
        <v>584</v>
      </c>
      <c r="E835" s="89"/>
      <c r="F835" s="89"/>
    </row>
    <row r="836" spans="1:6" ht="45.75">
      <c r="A836" s="88" t="s">
        <v>582</v>
      </c>
      <c r="B836" s="88">
        <v>3</v>
      </c>
      <c r="C836" s="88" t="s">
        <v>75</v>
      </c>
      <c r="D836" s="88" t="s">
        <v>76</v>
      </c>
      <c r="E836" s="88"/>
      <c r="F836" s="88"/>
    </row>
    <row r="837" spans="1:6" ht="45.75">
      <c r="A837" s="89" t="s">
        <v>585</v>
      </c>
      <c r="B837" s="89">
        <v>3</v>
      </c>
      <c r="C837" s="89" t="s">
        <v>7</v>
      </c>
      <c r="D837" s="89" t="s">
        <v>131</v>
      </c>
      <c r="E837" s="89"/>
      <c r="F837" s="89"/>
    </row>
    <row r="838" spans="1:6" ht="60.75">
      <c r="A838" s="88" t="s">
        <v>585</v>
      </c>
      <c r="B838" s="88">
        <v>3</v>
      </c>
      <c r="C838" s="88" t="s">
        <v>553</v>
      </c>
      <c r="D838" s="88" t="s">
        <v>583</v>
      </c>
      <c r="E838" s="88"/>
      <c r="F838" s="88"/>
    </row>
    <row r="839" spans="1:6" ht="45.75">
      <c r="A839" s="89" t="s">
        <v>585</v>
      </c>
      <c r="B839" s="89">
        <v>3</v>
      </c>
      <c r="C839" s="89" t="s">
        <v>140</v>
      </c>
      <c r="D839" s="89" t="s">
        <v>586</v>
      </c>
      <c r="E839" s="89"/>
      <c r="F839" s="89"/>
    </row>
    <row r="840" spans="1:6" ht="45.75">
      <c r="A840" s="88" t="s">
        <v>585</v>
      </c>
      <c r="B840" s="88">
        <v>3</v>
      </c>
      <c r="C840" s="88" t="s">
        <v>75</v>
      </c>
      <c r="D840" s="88" t="s">
        <v>76</v>
      </c>
      <c r="E840" s="88"/>
      <c r="F840" s="88"/>
    </row>
    <row r="841" spans="1:6" ht="45.75">
      <c r="A841" s="89" t="s">
        <v>587</v>
      </c>
      <c r="B841" s="89">
        <v>3</v>
      </c>
      <c r="C841" s="89" t="s">
        <v>7</v>
      </c>
      <c r="D841" s="89" t="s">
        <v>131</v>
      </c>
      <c r="E841" s="89"/>
      <c r="F841" s="89"/>
    </row>
    <row r="842" spans="1:6" ht="60.75">
      <c r="A842" s="88" t="s">
        <v>587</v>
      </c>
      <c r="B842" s="88">
        <v>3</v>
      </c>
      <c r="C842" s="88" t="s">
        <v>553</v>
      </c>
      <c r="D842" s="88" t="s">
        <v>583</v>
      </c>
      <c r="E842" s="88"/>
      <c r="F842" s="88"/>
    </row>
    <row r="843" spans="1:6" ht="45.75">
      <c r="A843" s="89" t="s">
        <v>587</v>
      </c>
      <c r="B843" s="89">
        <v>3</v>
      </c>
      <c r="C843" s="89" t="s">
        <v>140</v>
      </c>
      <c r="D843" s="89" t="s">
        <v>586</v>
      </c>
      <c r="E843" s="89"/>
      <c r="F843" s="89"/>
    </row>
    <row r="844" spans="1:6" ht="45.75">
      <c r="A844" s="88" t="s">
        <v>587</v>
      </c>
      <c r="B844" s="88">
        <v>3</v>
      </c>
      <c r="C844" s="88" t="s">
        <v>75</v>
      </c>
      <c r="D844" s="88" t="s">
        <v>76</v>
      </c>
      <c r="E844" s="88"/>
      <c r="F844" s="88"/>
    </row>
    <row r="845" spans="1:6" ht="45.75">
      <c r="A845" s="89" t="s">
        <v>588</v>
      </c>
      <c r="B845" s="89">
        <v>3</v>
      </c>
      <c r="C845" s="89" t="s">
        <v>7</v>
      </c>
      <c r="D845" s="89" t="s">
        <v>131</v>
      </c>
      <c r="E845" s="89"/>
      <c r="F845" s="89"/>
    </row>
    <row r="846" spans="1:6" ht="60.75">
      <c r="A846" s="88" t="s">
        <v>588</v>
      </c>
      <c r="B846" s="88">
        <v>3</v>
      </c>
      <c r="C846" s="88" t="s">
        <v>553</v>
      </c>
      <c r="D846" s="88" t="s">
        <v>589</v>
      </c>
      <c r="E846" s="88"/>
      <c r="F846" s="88"/>
    </row>
    <row r="847" spans="1:6" ht="45.75">
      <c r="A847" s="89" t="s">
        <v>588</v>
      </c>
      <c r="B847" s="89">
        <v>3</v>
      </c>
      <c r="C847" s="89" t="s">
        <v>140</v>
      </c>
      <c r="D847" s="89" t="s">
        <v>586</v>
      </c>
      <c r="E847" s="89"/>
      <c r="F847" s="89"/>
    </row>
    <row r="848" spans="1:6" ht="45.75">
      <c r="A848" s="88" t="s">
        <v>588</v>
      </c>
      <c r="B848" s="88">
        <v>3</v>
      </c>
      <c r="C848" s="88" t="s">
        <v>75</v>
      </c>
      <c r="D848" s="88" t="s">
        <v>76</v>
      </c>
      <c r="E848" s="88"/>
      <c r="F848" s="88"/>
    </row>
    <row r="849" spans="1:7" ht="45.75">
      <c r="A849" s="89" t="s">
        <v>590</v>
      </c>
      <c r="B849" s="89">
        <v>3</v>
      </c>
      <c r="C849" s="89" t="s">
        <v>7</v>
      </c>
      <c r="D849" s="89" t="s">
        <v>131</v>
      </c>
      <c r="E849" s="89"/>
      <c r="F849" s="89"/>
    </row>
    <row r="850" spans="1:7" ht="45.75">
      <c r="A850" s="88" t="s">
        <v>590</v>
      </c>
      <c r="B850" s="88">
        <v>3</v>
      </c>
      <c r="C850" s="88" t="s">
        <v>112</v>
      </c>
      <c r="D850" s="88" t="s">
        <v>217</v>
      </c>
      <c r="E850" s="88"/>
      <c r="F850" s="88"/>
    </row>
    <row r="851" spans="1:7" ht="30">
      <c r="A851" s="89" t="s">
        <v>590</v>
      </c>
      <c r="B851" s="89">
        <v>3</v>
      </c>
      <c r="C851" s="89" t="s">
        <v>22</v>
      </c>
      <c r="D851" s="89" t="s">
        <v>578</v>
      </c>
      <c r="E851" s="89"/>
      <c r="F851" s="89"/>
    </row>
    <row r="852" spans="1:7" ht="45.75">
      <c r="A852" s="88" t="s">
        <v>591</v>
      </c>
      <c r="B852" s="88">
        <v>1</v>
      </c>
      <c r="C852" s="88" t="s">
        <v>7</v>
      </c>
      <c r="D852" s="88" t="s">
        <v>32</v>
      </c>
      <c r="E852" s="88"/>
      <c r="F852" s="88"/>
    </row>
    <row r="853" spans="1:7" ht="30">
      <c r="A853" s="89" t="s">
        <v>591</v>
      </c>
      <c r="B853" s="89">
        <v>1</v>
      </c>
      <c r="C853" s="89" t="s">
        <v>22</v>
      </c>
      <c r="D853" s="89" t="s">
        <v>592</v>
      </c>
      <c r="E853" s="89"/>
      <c r="F853" s="89"/>
    </row>
    <row r="854" spans="1:7" ht="45.75">
      <c r="A854" s="88" t="s">
        <v>593</v>
      </c>
      <c r="B854" s="88">
        <v>2</v>
      </c>
      <c r="C854" s="88" t="s">
        <v>7</v>
      </c>
      <c r="D854" s="88" t="s">
        <v>32</v>
      </c>
      <c r="E854" s="88"/>
      <c r="F854" s="88"/>
    </row>
    <row r="855" spans="1:7" ht="30">
      <c r="A855" s="89" t="s">
        <v>593</v>
      </c>
      <c r="B855" s="89">
        <v>2</v>
      </c>
      <c r="C855" s="89" t="s">
        <v>22</v>
      </c>
      <c r="D855" s="89" t="s">
        <v>592</v>
      </c>
      <c r="E855" s="89"/>
      <c r="F855" s="89"/>
    </row>
    <row r="856" spans="1:7" ht="45.75">
      <c r="A856" s="88" t="s">
        <v>594</v>
      </c>
      <c r="B856" s="88">
        <v>3</v>
      </c>
      <c r="C856" s="88" t="s">
        <v>7</v>
      </c>
      <c r="D856" s="88" t="s">
        <v>32</v>
      </c>
      <c r="E856" s="88"/>
      <c r="F856" s="88"/>
    </row>
    <row r="857" spans="1:7" ht="30">
      <c r="A857" s="89" t="s">
        <v>594</v>
      </c>
      <c r="B857" s="89">
        <v>3</v>
      </c>
      <c r="C857" s="89" t="s">
        <v>22</v>
      </c>
      <c r="D857" s="89" t="s">
        <v>592</v>
      </c>
      <c r="E857" s="89"/>
      <c r="F857" s="89"/>
      <c r="G857" s="51"/>
    </row>
    <row r="858" spans="1:7" ht="30">
      <c r="A858" s="88" t="s">
        <v>595</v>
      </c>
      <c r="B858" s="88">
        <v>1</v>
      </c>
      <c r="C858" s="88" t="s">
        <v>7</v>
      </c>
      <c r="D858" s="88" t="s">
        <v>596</v>
      </c>
      <c r="E858" s="88"/>
      <c r="F858" s="88"/>
    </row>
    <row r="859" spans="1:7">
      <c r="A859" s="89" t="s">
        <v>595</v>
      </c>
      <c r="B859" s="89">
        <v>1</v>
      </c>
      <c r="C859" s="89" t="s">
        <v>22</v>
      </c>
      <c r="D859" s="89" t="s">
        <v>597</v>
      </c>
      <c r="E859" s="89"/>
      <c r="F859" s="89"/>
    </row>
    <row r="860" spans="1:7" ht="30">
      <c r="A860" s="88" t="s">
        <v>598</v>
      </c>
      <c r="B860" s="88">
        <v>2</v>
      </c>
      <c r="C860" s="88" t="s">
        <v>7</v>
      </c>
      <c r="D860" s="88" t="s">
        <v>596</v>
      </c>
      <c r="E860" s="88"/>
      <c r="F860" s="88"/>
    </row>
    <row r="861" spans="1:7">
      <c r="A861" s="89" t="s">
        <v>598</v>
      </c>
      <c r="B861" s="89">
        <v>2</v>
      </c>
      <c r="C861" s="89" t="s">
        <v>22</v>
      </c>
      <c r="D861" s="89" t="s">
        <v>597</v>
      </c>
      <c r="E861" s="89"/>
      <c r="F861" s="89"/>
    </row>
    <row r="862" spans="1:7" ht="30">
      <c r="A862" s="88" t="s">
        <v>599</v>
      </c>
      <c r="B862" s="88">
        <v>3</v>
      </c>
      <c r="C862" s="88" t="s">
        <v>7</v>
      </c>
      <c r="D862" s="88" t="s">
        <v>596</v>
      </c>
      <c r="E862" s="88"/>
      <c r="F862" s="88"/>
    </row>
    <row r="863" spans="1:7">
      <c r="A863" s="89" t="s">
        <v>599</v>
      </c>
      <c r="B863" s="89">
        <v>3</v>
      </c>
      <c r="C863" s="89" t="s">
        <v>22</v>
      </c>
      <c r="D863" s="89" t="s">
        <v>597</v>
      </c>
      <c r="E863" s="89"/>
      <c r="F863" s="89"/>
    </row>
    <row r="864" spans="1:7" ht="30">
      <c r="A864" s="88" t="s">
        <v>600</v>
      </c>
      <c r="B864" s="88">
        <v>4</v>
      </c>
      <c r="C864" s="88" t="s">
        <v>7</v>
      </c>
      <c r="D864" s="88" t="s">
        <v>596</v>
      </c>
      <c r="E864" s="88"/>
      <c r="F864" s="88"/>
    </row>
    <row r="865" spans="1:6">
      <c r="A865" s="89" t="s">
        <v>600</v>
      </c>
      <c r="B865" s="89">
        <v>4</v>
      </c>
      <c r="C865" s="89" t="s">
        <v>22</v>
      </c>
      <c r="D865" s="89" t="s">
        <v>597</v>
      </c>
      <c r="E865" s="89"/>
      <c r="F865" s="89"/>
    </row>
    <row r="866" spans="1:6" ht="30">
      <c r="A866" s="88" t="s">
        <v>601</v>
      </c>
      <c r="B866" s="88">
        <v>3</v>
      </c>
      <c r="C866" s="88" t="s">
        <v>163</v>
      </c>
      <c r="D866" s="88" t="s">
        <v>136</v>
      </c>
      <c r="E866" s="88"/>
      <c r="F866" s="88"/>
    </row>
    <row r="867" spans="1:6" ht="30">
      <c r="A867" s="89" t="s">
        <v>602</v>
      </c>
      <c r="B867" s="89">
        <v>3</v>
      </c>
      <c r="C867" s="89" t="s">
        <v>163</v>
      </c>
      <c r="D867" s="89" t="s">
        <v>116</v>
      </c>
      <c r="E867" s="89"/>
      <c r="F867" s="89"/>
    </row>
    <row r="868" spans="1:6" ht="30">
      <c r="A868" s="88" t="s">
        <v>602</v>
      </c>
      <c r="B868" s="88">
        <v>3</v>
      </c>
      <c r="C868" s="88" t="s">
        <v>163</v>
      </c>
      <c r="D868" s="88" t="s">
        <v>136</v>
      </c>
      <c r="E868" s="88"/>
      <c r="F868" s="88"/>
    </row>
    <row r="869" spans="1:6" ht="30">
      <c r="A869" s="89" t="s">
        <v>603</v>
      </c>
      <c r="B869" s="89">
        <v>3</v>
      </c>
      <c r="C869" s="89" t="s">
        <v>163</v>
      </c>
      <c r="D869" s="89" t="s">
        <v>136</v>
      </c>
      <c r="E869" s="89"/>
      <c r="F869" s="89"/>
    </row>
    <row r="870" spans="1:6" ht="45.75">
      <c r="A870" s="88" t="s">
        <v>604</v>
      </c>
      <c r="B870" s="88">
        <v>3</v>
      </c>
      <c r="C870" s="88" t="s">
        <v>163</v>
      </c>
      <c r="D870" s="88" t="s">
        <v>136</v>
      </c>
      <c r="E870" s="88"/>
      <c r="F870" s="88"/>
    </row>
    <row r="871" spans="1:6" ht="30">
      <c r="A871" s="89" t="s">
        <v>605</v>
      </c>
      <c r="B871" s="89">
        <v>3</v>
      </c>
      <c r="C871" s="89" t="s">
        <v>163</v>
      </c>
      <c r="D871" s="89" t="s">
        <v>136</v>
      </c>
      <c r="E871" s="89"/>
      <c r="F871" s="89"/>
    </row>
    <row r="872" spans="1:6">
      <c r="A872" s="88" t="s">
        <v>606</v>
      </c>
      <c r="B872" s="88">
        <v>1</v>
      </c>
      <c r="C872" s="88" t="s">
        <v>163</v>
      </c>
      <c r="D872" s="88"/>
      <c r="E872" s="88"/>
      <c r="F872" s="88"/>
    </row>
    <row r="873" spans="1:6">
      <c r="A873" s="89" t="s">
        <v>607</v>
      </c>
      <c r="B873" s="89">
        <v>2</v>
      </c>
      <c r="C873" s="89" t="s">
        <v>163</v>
      </c>
      <c r="D873" s="89"/>
      <c r="E873" s="89"/>
      <c r="F873" s="89"/>
    </row>
    <row r="874" spans="1:6">
      <c r="A874" s="88" t="s">
        <v>608</v>
      </c>
      <c r="B874" s="88">
        <v>3</v>
      </c>
      <c r="C874" s="88" t="s">
        <v>163</v>
      </c>
      <c r="D874" s="88"/>
      <c r="E874" s="88"/>
      <c r="F874" s="88"/>
    </row>
    <row r="875" spans="1:6">
      <c r="A875" s="89" t="s">
        <v>609</v>
      </c>
      <c r="B875" s="89">
        <v>1</v>
      </c>
      <c r="C875" s="89" t="s">
        <v>163</v>
      </c>
      <c r="D875" s="89" t="s">
        <v>136</v>
      </c>
      <c r="E875" s="89"/>
      <c r="F875" s="89"/>
    </row>
    <row r="876" spans="1:6">
      <c r="A876" s="88" t="s">
        <v>610</v>
      </c>
      <c r="B876" s="88">
        <v>2</v>
      </c>
      <c r="C876" s="88" t="s">
        <v>163</v>
      </c>
      <c r="D876" s="88" t="s">
        <v>136</v>
      </c>
      <c r="E876" s="88"/>
      <c r="F876" s="88"/>
    </row>
    <row r="877" spans="1:6">
      <c r="A877" s="89" t="s">
        <v>611</v>
      </c>
      <c r="B877" s="89">
        <v>3</v>
      </c>
      <c r="C877" s="89" t="s">
        <v>163</v>
      </c>
      <c r="D877" s="89" t="s">
        <v>136</v>
      </c>
      <c r="E877" s="89"/>
      <c r="F877" s="89"/>
    </row>
    <row r="878" spans="1:6">
      <c r="A878" s="88" t="s">
        <v>612</v>
      </c>
      <c r="B878" s="88">
        <v>4</v>
      </c>
      <c r="C878" s="88" t="s">
        <v>163</v>
      </c>
      <c r="D878" s="88" t="s">
        <v>136</v>
      </c>
      <c r="E878" s="88"/>
      <c r="F878" s="88"/>
    </row>
    <row r="879" spans="1:6" ht="45.75">
      <c r="A879" s="89" t="s">
        <v>613</v>
      </c>
      <c r="B879" s="89">
        <v>3</v>
      </c>
      <c r="C879" s="89" t="s">
        <v>7</v>
      </c>
      <c r="D879" s="89" t="s">
        <v>48</v>
      </c>
      <c r="E879" s="89"/>
      <c r="F879" s="89"/>
    </row>
    <row r="880" spans="1:6" ht="45.75">
      <c r="A880" s="88" t="s">
        <v>614</v>
      </c>
      <c r="B880" s="88">
        <v>1</v>
      </c>
      <c r="C880" s="88" t="s">
        <v>7</v>
      </c>
      <c r="D880" s="88" t="s">
        <v>48</v>
      </c>
      <c r="E880" s="88"/>
      <c r="F880" s="88"/>
    </row>
    <row r="881" spans="1:6" ht="45.75">
      <c r="A881" s="89" t="s">
        <v>615</v>
      </c>
      <c r="B881" s="89">
        <v>2</v>
      </c>
      <c r="C881" s="89" t="s">
        <v>7</v>
      </c>
      <c r="D881" s="89" t="s">
        <v>48</v>
      </c>
      <c r="E881" s="89"/>
      <c r="F881" s="89"/>
    </row>
    <row r="882" spans="1:6" ht="45.75">
      <c r="A882" s="88" t="s">
        <v>616</v>
      </c>
      <c r="B882" s="88">
        <v>3</v>
      </c>
      <c r="C882" s="88" t="s">
        <v>7</v>
      </c>
      <c r="D882" s="88" t="s">
        <v>48</v>
      </c>
      <c r="E882" s="88"/>
      <c r="F882" s="88"/>
    </row>
    <row r="883" spans="1:6">
      <c r="A883" s="89" t="s">
        <v>614</v>
      </c>
      <c r="B883" s="89">
        <v>1</v>
      </c>
      <c r="C883" s="89" t="s">
        <v>50</v>
      </c>
      <c r="D883" s="89" t="s">
        <v>51</v>
      </c>
      <c r="E883" s="89"/>
      <c r="F883" s="89"/>
    </row>
    <row r="884" spans="1:6">
      <c r="A884" s="88" t="s">
        <v>615</v>
      </c>
      <c r="B884" s="88">
        <v>2</v>
      </c>
      <c r="C884" s="88" t="s">
        <v>50</v>
      </c>
      <c r="D884" s="88" t="s">
        <v>51</v>
      </c>
      <c r="E884" s="88"/>
      <c r="F884" s="88"/>
    </row>
    <row r="885" spans="1:6">
      <c r="A885" s="89" t="s">
        <v>616</v>
      </c>
      <c r="B885" s="89">
        <v>3</v>
      </c>
      <c r="C885" s="89" t="s">
        <v>50</v>
      </c>
      <c r="D885" s="89" t="s">
        <v>51</v>
      </c>
      <c r="E885" s="89"/>
      <c r="F885" s="89"/>
    </row>
    <row r="886" spans="1:6">
      <c r="A886" s="88" t="s">
        <v>617</v>
      </c>
      <c r="B886" s="88">
        <v>1</v>
      </c>
      <c r="C886" s="88" t="s">
        <v>70</v>
      </c>
      <c r="D886" s="88" t="s">
        <v>51</v>
      </c>
      <c r="E886" s="88"/>
      <c r="F886" s="88"/>
    </row>
    <row r="887" spans="1:6">
      <c r="A887" s="89" t="s">
        <v>618</v>
      </c>
      <c r="B887" s="89">
        <v>2</v>
      </c>
      <c r="C887" s="89" t="s">
        <v>70</v>
      </c>
      <c r="D887" s="89" t="s">
        <v>51</v>
      </c>
      <c r="E887" s="89"/>
      <c r="F887" s="89"/>
    </row>
    <row r="888" spans="1:6">
      <c r="A888" s="88" t="s">
        <v>619</v>
      </c>
      <c r="B888" s="88">
        <v>3</v>
      </c>
      <c r="C888" s="88" t="s">
        <v>70</v>
      </c>
      <c r="D888" s="88" t="s">
        <v>51</v>
      </c>
      <c r="E888" s="88"/>
      <c r="F888" s="88"/>
    </row>
    <row r="889" spans="1:6" ht="45.75">
      <c r="A889" s="89" t="s">
        <v>617</v>
      </c>
      <c r="B889" s="89">
        <v>1</v>
      </c>
      <c r="C889" s="89" t="s">
        <v>7</v>
      </c>
      <c r="D889" s="89" t="s">
        <v>48</v>
      </c>
      <c r="E889" s="89"/>
      <c r="F889" s="89"/>
    </row>
    <row r="890" spans="1:6" ht="45.75">
      <c r="A890" s="88" t="s">
        <v>618</v>
      </c>
      <c r="B890" s="88">
        <v>2</v>
      </c>
      <c r="C890" s="88" t="s">
        <v>7</v>
      </c>
      <c r="D890" s="88" t="s">
        <v>48</v>
      </c>
      <c r="E890" s="88"/>
      <c r="F890" s="88"/>
    </row>
    <row r="891" spans="1:6" ht="45.75">
      <c r="A891" s="89" t="s">
        <v>619</v>
      </c>
      <c r="B891" s="89">
        <v>3</v>
      </c>
      <c r="C891" s="89" t="s">
        <v>7</v>
      </c>
      <c r="D891" s="89" t="s">
        <v>48</v>
      </c>
      <c r="E891" s="89"/>
      <c r="F891" s="89"/>
    </row>
    <row r="892" spans="1:6" ht="45.75">
      <c r="A892" s="88" t="s">
        <v>620</v>
      </c>
      <c r="B892" s="88">
        <v>4</v>
      </c>
      <c r="C892" s="88" t="s">
        <v>7</v>
      </c>
      <c r="D892" s="88" t="s">
        <v>48</v>
      </c>
      <c r="E892" s="88"/>
      <c r="F892" s="88"/>
    </row>
    <row r="893" spans="1:6" ht="45.75">
      <c r="A893" s="89" t="s">
        <v>621</v>
      </c>
      <c r="B893" s="89">
        <v>4</v>
      </c>
      <c r="C893" s="89" t="s">
        <v>7</v>
      </c>
      <c r="D893" s="89" t="s">
        <v>48</v>
      </c>
      <c r="E893" s="89"/>
      <c r="F893" s="89"/>
    </row>
    <row r="894" spans="1:6" ht="45.75">
      <c r="A894" s="88" t="s">
        <v>621</v>
      </c>
      <c r="B894" s="88">
        <v>4</v>
      </c>
      <c r="C894" s="88" t="s">
        <v>54</v>
      </c>
      <c r="D894" s="88" t="s">
        <v>55</v>
      </c>
      <c r="E894" s="88"/>
      <c r="F894" s="88"/>
    </row>
    <row r="895" spans="1:6">
      <c r="A895" s="89" t="s">
        <v>621</v>
      </c>
      <c r="B895" s="89">
        <v>4</v>
      </c>
      <c r="C895" s="89" t="s">
        <v>19</v>
      </c>
      <c r="D895" s="89" t="s">
        <v>109</v>
      </c>
      <c r="E895" s="89"/>
      <c r="F895" s="89"/>
    </row>
    <row r="896" spans="1:6" ht="45.75">
      <c r="A896" s="88" t="s">
        <v>622</v>
      </c>
      <c r="B896" s="88">
        <v>3</v>
      </c>
      <c r="C896" s="88" t="s">
        <v>7</v>
      </c>
      <c r="D896" s="88" t="s">
        <v>48</v>
      </c>
      <c r="E896" s="88"/>
      <c r="F896" s="88"/>
    </row>
    <row r="897" spans="1:6" ht="45.75">
      <c r="A897" s="89" t="s">
        <v>622</v>
      </c>
      <c r="B897" s="89">
        <v>3</v>
      </c>
      <c r="C897" s="89" t="s">
        <v>54</v>
      </c>
      <c r="D897" s="89" t="s">
        <v>55</v>
      </c>
      <c r="E897" s="89"/>
      <c r="F897" s="89"/>
    </row>
    <row r="898" spans="1:6">
      <c r="A898" s="88" t="s">
        <v>622</v>
      </c>
      <c r="B898" s="88">
        <v>3</v>
      </c>
      <c r="C898" s="88" t="s">
        <v>19</v>
      </c>
      <c r="D898" s="88" t="s">
        <v>121</v>
      </c>
      <c r="E898" s="88"/>
      <c r="F898" s="88"/>
    </row>
    <row r="899" spans="1:6" ht="45.75">
      <c r="A899" s="89" t="s">
        <v>623</v>
      </c>
      <c r="B899" s="89">
        <v>1</v>
      </c>
      <c r="C899" s="89" t="s">
        <v>7</v>
      </c>
      <c r="D899" s="89" t="s">
        <v>65</v>
      </c>
      <c r="E899" s="89"/>
      <c r="F899" s="89"/>
    </row>
    <row r="900" spans="1:6" ht="45.75">
      <c r="A900" s="88" t="s">
        <v>624</v>
      </c>
      <c r="B900" s="88">
        <v>2</v>
      </c>
      <c r="C900" s="88" t="s">
        <v>7</v>
      </c>
      <c r="D900" s="88" t="s">
        <v>65</v>
      </c>
      <c r="E900" s="88"/>
      <c r="F900" s="88"/>
    </row>
    <row r="901" spans="1:6" ht="45.75">
      <c r="A901" s="89" t="s">
        <v>625</v>
      </c>
      <c r="B901" s="89">
        <v>3</v>
      </c>
      <c r="C901" s="89" t="s">
        <v>7</v>
      </c>
      <c r="D901" s="89" t="s">
        <v>65</v>
      </c>
      <c r="E901" s="89"/>
      <c r="F901" s="89"/>
    </row>
    <row r="902" spans="1:6" ht="45.75">
      <c r="A902" s="88" t="s">
        <v>626</v>
      </c>
      <c r="B902" s="88">
        <v>1</v>
      </c>
      <c r="C902" s="88" t="s">
        <v>7</v>
      </c>
      <c r="D902" s="88" t="s">
        <v>65</v>
      </c>
      <c r="E902" s="88"/>
      <c r="F902" s="88"/>
    </row>
    <row r="903" spans="1:6" ht="45.75">
      <c r="A903" s="89" t="s">
        <v>627</v>
      </c>
      <c r="B903" s="89">
        <v>2</v>
      </c>
      <c r="C903" s="89" t="s">
        <v>7</v>
      </c>
      <c r="D903" s="89" t="s">
        <v>65</v>
      </c>
      <c r="E903" s="89"/>
      <c r="F903" s="89"/>
    </row>
    <row r="904" spans="1:6" ht="45.75">
      <c r="A904" s="88" t="s">
        <v>628</v>
      </c>
      <c r="B904" s="88">
        <v>3</v>
      </c>
      <c r="C904" s="88" t="s">
        <v>7</v>
      </c>
      <c r="D904" s="88" t="s">
        <v>65</v>
      </c>
      <c r="E904" s="88"/>
      <c r="F904" s="88"/>
    </row>
    <row r="905" spans="1:6" ht="45.75">
      <c r="A905" s="89" t="s">
        <v>629</v>
      </c>
      <c r="B905" s="89">
        <v>4</v>
      </c>
      <c r="C905" s="89" t="s">
        <v>7</v>
      </c>
      <c r="D905" s="89" t="s">
        <v>65</v>
      </c>
      <c r="E905" s="89"/>
      <c r="F905" s="89"/>
    </row>
    <row r="906" spans="1:6">
      <c r="A906" s="88" t="s">
        <v>630</v>
      </c>
      <c r="B906" s="88">
        <v>4</v>
      </c>
      <c r="C906" s="88" t="s">
        <v>50</v>
      </c>
      <c r="D906" s="88" t="s">
        <v>51</v>
      </c>
      <c r="E906" s="88"/>
      <c r="F906" s="88"/>
    </row>
    <row r="907" spans="1:6" ht="45.75">
      <c r="A907" s="89" t="s">
        <v>630</v>
      </c>
      <c r="B907" s="89">
        <v>4</v>
      </c>
      <c r="C907" s="89" t="s">
        <v>7</v>
      </c>
      <c r="D907" s="89" t="s">
        <v>48</v>
      </c>
      <c r="E907" s="89"/>
      <c r="F907" s="89"/>
    </row>
    <row r="908" spans="1:6">
      <c r="A908" s="88" t="s">
        <v>630</v>
      </c>
      <c r="B908" s="88">
        <v>4</v>
      </c>
      <c r="C908" s="88" t="s">
        <v>53</v>
      </c>
      <c r="D908" s="88" t="s">
        <v>51</v>
      </c>
      <c r="E908" s="88"/>
      <c r="F908" s="88"/>
    </row>
    <row r="909" spans="1:6" ht="45.75">
      <c r="A909" s="89" t="s">
        <v>630</v>
      </c>
      <c r="B909" s="89">
        <v>4</v>
      </c>
      <c r="C909" s="89" t="s">
        <v>57</v>
      </c>
      <c r="D909" s="89" t="s">
        <v>55</v>
      </c>
      <c r="E909" s="89"/>
      <c r="F909" s="89"/>
    </row>
    <row r="910" spans="1:6">
      <c r="A910" s="88" t="s">
        <v>630</v>
      </c>
      <c r="B910" s="88">
        <v>4</v>
      </c>
      <c r="C910" s="88" t="s">
        <v>53</v>
      </c>
      <c r="D910" s="88" t="s">
        <v>51</v>
      </c>
      <c r="E910" s="88"/>
      <c r="F910" s="88"/>
    </row>
    <row r="911" spans="1:6" ht="45.75">
      <c r="A911" s="89" t="s">
        <v>631</v>
      </c>
      <c r="B911" s="89">
        <v>4</v>
      </c>
      <c r="C911" s="89" t="s">
        <v>7</v>
      </c>
      <c r="D911" s="89" t="s">
        <v>48</v>
      </c>
      <c r="E911" s="89"/>
      <c r="F911" s="89"/>
    </row>
    <row r="912" spans="1:6">
      <c r="A912" s="88" t="s">
        <v>631</v>
      </c>
      <c r="B912" s="88">
        <v>4</v>
      </c>
      <c r="C912" s="88" t="s">
        <v>53</v>
      </c>
      <c r="D912" s="88" t="s">
        <v>51</v>
      </c>
      <c r="E912" s="88"/>
      <c r="F912" s="88"/>
    </row>
    <row r="913" spans="1:7">
      <c r="A913" s="89" t="s">
        <v>631</v>
      </c>
      <c r="B913" s="89">
        <v>4</v>
      </c>
      <c r="C913" s="89" t="s">
        <v>50</v>
      </c>
      <c r="D913" s="89" t="s">
        <v>51</v>
      </c>
      <c r="E913" s="89"/>
      <c r="F913" s="89"/>
      <c r="G913" s="52"/>
    </row>
    <row r="914" spans="1:7" ht="45.75">
      <c r="A914" s="88" t="s">
        <v>631</v>
      </c>
      <c r="B914" s="88">
        <v>4</v>
      </c>
      <c r="C914" s="88" t="s">
        <v>57</v>
      </c>
      <c r="D914" s="88" t="s">
        <v>55</v>
      </c>
      <c r="E914" s="88"/>
      <c r="F914" s="88"/>
      <c r="G914" s="52"/>
    </row>
    <row r="915" spans="1:7" ht="30">
      <c r="A915" s="89" t="s">
        <v>632</v>
      </c>
      <c r="B915" s="89">
        <v>5</v>
      </c>
      <c r="C915" s="89" t="s">
        <v>15</v>
      </c>
      <c r="D915" s="89" t="s">
        <v>116</v>
      </c>
      <c r="E915" s="89"/>
      <c r="F915" s="89"/>
    </row>
    <row r="916" spans="1:7" ht="30">
      <c r="A916" s="88" t="s">
        <v>632</v>
      </c>
      <c r="B916" s="88">
        <v>5</v>
      </c>
      <c r="C916" s="88" t="s">
        <v>50</v>
      </c>
      <c r="D916" s="88" t="s">
        <v>51</v>
      </c>
      <c r="E916" s="88"/>
      <c r="F916" s="88"/>
    </row>
    <row r="917" spans="1:7" ht="45.75">
      <c r="A917" s="89" t="s">
        <v>632</v>
      </c>
      <c r="B917" s="89">
        <v>5</v>
      </c>
      <c r="C917" s="89" t="s">
        <v>7</v>
      </c>
      <c r="D917" s="89" t="s">
        <v>48</v>
      </c>
      <c r="E917" s="89"/>
      <c r="F917" s="89"/>
    </row>
    <row r="918" spans="1:7" ht="30">
      <c r="A918" s="88" t="s">
        <v>633</v>
      </c>
      <c r="B918" s="88">
        <v>5</v>
      </c>
      <c r="C918" s="88" t="s">
        <v>53</v>
      </c>
      <c r="D918" s="88" t="s">
        <v>51</v>
      </c>
      <c r="E918" s="88"/>
      <c r="F918" s="88"/>
    </row>
    <row r="919" spans="1:7" ht="45.75">
      <c r="A919" s="89" t="s">
        <v>633</v>
      </c>
      <c r="B919" s="89">
        <v>5</v>
      </c>
      <c r="C919" s="89" t="s">
        <v>7</v>
      </c>
      <c r="D919" s="89" t="s">
        <v>48</v>
      </c>
      <c r="E919" s="89"/>
      <c r="F919" s="89"/>
    </row>
    <row r="920" spans="1:7" ht="30">
      <c r="A920" s="88" t="s">
        <v>634</v>
      </c>
      <c r="B920" s="88">
        <v>3</v>
      </c>
      <c r="C920" s="88" t="s">
        <v>50</v>
      </c>
      <c r="D920" s="88" t="s">
        <v>51</v>
      </c>
      <c r="E920" s="88"/>
      <c r="F920" s="88"/>
    </row>
    <row r="921" spans="1:7" ht="45.75">
      <c r="A921" s="89" t="s">
        <v>634</v>
      </c>
      <c r="B921" s="89">
        <v>3</v>
      </c>
      <c r="C921" s="89" t="s">
        <v>112</v>
      </c>
      <c r="D921" s="89" t="s">
        <v>635</v>
      </c>
      <c r="E921" s="89"/>
      <c r="F921" s="89"/>
    </row>
    <row r="922" spans="1:7" ht="45.75">
      <c r="A922" s="88" t="s">
        <v>636</v>
      </c>
      <c r="B922" s="88">
        <v>5</v>
      </c>
      <c r="C922" s="88" t="s">
        <v>7</v>
      </c>
      <c r="D922" s="88" t="s">
        <v>65</v>
      </c>
      <c r="E922" s="88"/>
      <c r="F922" s="88"/>
    </row>
    <row r="923" spans="1:7" ht="45.75">
      <c r="A923" s="89" t="s">
        <v>637</v>
      </c>
      <c r="B923" s="89">
        <v>5</v>
      </c>
      <c r="C923" s="89" t="s">
        <v>7</v>
      </c>
      <c r="D923" s="89" t="s">
        <v>65</v>
      </c>
      <c r="E923" s="89"/>
      <c r="F923" s="89"/>
    </row>
    <row r="924" spans="1:7" ht="45.75">
      <c r="A924" s="88" t="s">
        <v>638</v>
      </c>
      <c r="B924" s="88">
        <v>3</v>
      </c>
      <c r="C924" s="88" t="s">
        <v>112</v>
      </c>
      <c r="D924" s="88" t="s">
        <v>639</v>
      </c>
      <c r="E924" s="88"/>
      <c r="F924" s="88"/>
    </row>
    <row r="925" spans="1:7" ht="45.75">
      <c r="A925" s="89" t="s">
        <v>638</v>
      </c>
      <c r="B925" s="89">
        <v>3</v>
      </c>
      <c r="C925" s="89" t="s">
        <v>7</v>
      </c>
      <c r="D925" s="89" t="s">
        <v>60</v>
      </c>
      <c r="E925" s="89"/>
      <c r="F925" s="89"/>
    </row>
    <row r="926" spans="1:7" ht="45.75">
      <c r="A926" s="88" t="s">
        <v>640</v>
      </c>
      <c r="B926" s="88">
        <v>1</v>
      </c>
      <c r="C926" s="88" t="s">
        <v>7</v>
      </c>
      <c r="D926" s="88" t="s">
        <v>65</v>
      </c>
      <c r="E926" s="88"/>
      <c r="F926" s="88"/>
    </row>
    <row r="927" spans="1:7" ht="45.75">
      <c r="A927" s="89" t="s">
        <v>641</v>
      </c>
      <c r="B927" s="89">
        <v>2</v>
      </c>
      <c r="C927" s="89" t="s">
        <v>7</v>
      </c>
      <c r="D927" s="89" t="s">
        <v>65</v>
      </c>
      <c r="E927" s="89"/>
      <c r="F927" s="89"/>
    </row>
    <row r="928" spans="1:7" ht="45.75">
      <c r="A928" s="88" t="s">
        <v>642</v>
      </c>
      <c r="B928" s="88">
        <v>3</v>
      </c>
      <c r="C928" s="88" t="s">
        <v>7</v>
      </c>
      <c r="D928" s="88" t="s">
        <v>65</v>
      </c>
      <c r="E928" s="88"/>
      <c r="F928" s="88"/>
    </row>
    <row r="929" spans="1:6">
      <c r="A929" s="89" t="s">
        <v>640</v>
      </c>
      <c r="B929" s="89">
        <v>1</v>
      </c>
      <c r="C929" s="89" t="s">
        <v>50</v>
      </c>
      <c r="D929" s="89" t="s">
        <v>51</v>
      </c>
      <c r="E929" s="89"/>
      <c r="F929" s="89"/>
    </row>
    <row r="930" spans="1:6">
      <c r="A930" s="88" t="s">
        <v>641</v>
      </c>
      <c r="B930" s="88">
        <v>2</v>
      </c>
      <c r="C930" s="88" t="s">
        <v>50</v>
      </c>
      <c r="D930" s="88" t="s">
        <v>51</v>
      </c>
      <c r="E930" s="88"/>
      <c r="F930" s="88"/>
    </row>
    <row r="931" spans="1:6">
      <c r="A931" s="89" t="s">
        <v>642</v>
      </c>
      <c r="B931" s="89">
        <v>3</v>
      </c>
      <c r="C931" s="89" t="s">
        <v>50</v>
      </c>
      <c r="D931" s="89" t="s">
        <v>51</v>
      </c>
      <c r="E931" s="89"/>
      <c r="F931" s="89"/>
    </row>
    <row r="932" spans="1:6">
      <c r="A932" s="88" t="s">
        <v>643</v>
      </c>
      <c r="B932" s="88">
        <v>1</v>
      </c>
      <c r="C932" s="88" t="s">
        <v>70</v>
      </c>
      <c r="D932" s="88" t="s">
        <v>51</v>
      </c>
      <c r="E932" s="88"/>
      <c r="F932" s="88"/>
    </row>
    <row r="933" spans="1:6">
      <c r="A933" s="89" t="s">
        <v>644</v>
      </c>
      <c r="B933" s="89">
        <v>2</v>
      </c>
      <c r="C933" s="89" t="s">
        <v>70</v>
      </c>
      <c r="D933" s="89" t="s">
        <v>51</v>
      </c>
      <c r="E933" s="89"/>
      <c r="F933" s="89"/>
    </row>
    <row r="934" spans="1:6">
      <c r="A934" s="88" t="s">
        <v>645</v>
      </c>
      <c r="B934" s="88">
        <v>3</v>
      </c>
      <c r="C934" s="88" t="s">
        <v>70</v>
      </c>
      <c r="D934" s="88" t="s">
        <v>51</v>
      </c>
      <c r="E934" s="88"/>
      <c r="F934" s="88"/>
    </row>
    <row r="935" spans="1:6" ht="45.75">
      <c r="A935" s="89" t="s">
        <v>643</v>
      </c>
      <c r="B935" s="89">
        <v>1</v>
      </c>
      <c r="C935" s="89" t="s">
        <v>7</v>
      </c>
      <c r="D935" s="89" t="s">
        <v>65</v>
      </c>
      <c r="E935" s="89"/>
      <c r="F935" s="89"/>
    </row>
    <row r="936" spans="1:6" ht="45.75">
      <c r="A936" s="88" t="s">
        <v>644</v>
      </c>
      <c r="B936" s="88">
        <v>2</v>
      </c>
      <c r="C936" s="88" t="s">
        <v>7</v>
      </c>
      <c r="D936" s="88" t="s">
        <v>65</v>
      </c>
      <c r="E936" s="88"/>
      <c r="F936" s="88"/>
    </row>
    <row r="937" spans="1:6" ht="45.75">
      <c r="A937" s="89" t="s">
        <v>645</v>
      </c>
      <c r="B937" s="89">
        <v>3</v>
      </c>
      <c r="C937" s="89" t="s">
        <v>7</v>
      </c>
      <c r="D937" s="89" t="s">
        <v>65</v>
      </c>
      <c r="E937" s="89"/>
      <c r="F937" s="89"/>
    </row>
    <row r="938" spans="1:6" ht="45.75">
      <c r="A938" s="88" t="s">
        <v>646</v>
      </c>
      <c r="B938" s="88">
        <v>4</v>
      </c>
      <c r="C938" s="88" t="s">
        <v>7</v>
      </c>
      <c r="D938" s="88" t="s">
        <v>65</v>
      </c>
      <c r="E938" s="88"/>
      <c r="F938" s="88"/>
    </row>
    <row r="939" spans="1:6" ht="45.75">
      <c r="A939" s="89" t="s">
        <v>647</v>
      </c>
      <c r="B939" s="89">
        <v>3</v>
      </c>
      <c r="C939" s="89" t="s">
        <v>7</v>
      </c>
      <c r="D939" s="89" t="s">
        <v>8</v>
      </c>
      <c r="E939" s="89"/>
      <c r="F939" s="89"/>
    </row>
    <row r="940" spans="1:6" ht="45.75">
      <c r="A940" s="88" t="s">
        <v>648</v>
      </c>
      <c r="B940" s="88">
        <v>3</v>
      </c>
      <c r="C940" s="88" t="s">
        <v>7</v>
      </c>
      <c r="D940" s="88" t="s">
        <v>8</v>
      </c>
      <c r="E940" s="88"/>
      <c r="F940" s="88"/>
    </row>
    <row r="941" spans="1:6" ht="45.75">
      <c r="A941" s="89" t="s">
        <v>648</v>
      </c>
      <c r="B941" s="89">
        <v>3</v>
      </c>
      <c r="C941" s="89" t="s">
        <v>112</v>
      </c>
      <c r="D941" s="89" t="s">
        <v>217</v>
      </c>
      <c r="E941" s="89"/>
      <c r="F941" s="89"/>
    </row>
    <row r="942" spans="1:6" ht="30">
      <c r="A942" s="88" t="s">
        <v>649</v>
      </c>
      <c r="B942" s="88">
        <v>1</v>
      </c>
      <c r="C942" s="88" t="s">
        <v>7</v>
      </c>
      <c r="D942" s="88" t="s">
        <v>91</v>
      </c>
      <c r="E942" s="88"/>
      <c r="F942" s="88"/>
    </row>
    <row r="943" spans="1:6" ht="30">
      <c r="A943" s="89" t="s">
        <v>650</v>
      </c>
      <c r="B943" s="89">
        <v>2</v>
      </c>
      <c r="C943" s="89" t="s">
        <v>7</v>
      </c>
      <c r="D943" s="89" t="s">
        <v>91</v>
      </c>
      <c r="E943" s="89"/>
      <c r="F943" s="89"/>
    </row>
    <row r="944" spans="1:6" ht="30">
      <c r="A944" s="88" t="s">
        <v>651</v>
      </c>
      <c r="B944" s="88">
        <v>3</v>
      </c>
      <c r="C944" s="88" t="s">
        <v>7</v>
      </c>
      <c r="D944" s="88" t="s">
        <v>91</v>
      </c>
      <c r="E944" s="88"/>
      <c r="F944" s="88"/>
    </row>
    <row r="945" spans="1:6" ht="30">
      <c r="A945" s="89" t="s">
        <v>652</v>
      </c>
      <c r="B945" s="89">
        <v>1</v>
      </c>
      <c r="C945" s="89" t="s">
        <v>7</v>
      </c>
      <c r="D945" s="89" t="s">
        <v>91</v>
      </c>
      <c r="E945" s="89"/>
      <c r="F945" s="89"/>
    </row>
    <row r="946" spans="1:6" ht="30">
      <c r="A946" s="88" t="s">
        <v>653</v>
      </c>
      <c r="B946" s="88">
        <v>2</v>
      </c>
      <c r="C946" s="88" t="s">
        <v>7</v>
      </c>
      <c r="D946" s="88" t="s">
        <v>91</v>
      </c>
      <c r="E946" s="88"/>
      <c r="F946" s="88"/>
    </row>
    <row r="947" spans="1:6" ht="30">
      <c r="A947" s="89" t="s">
        <v>654</v>
      </c>
      <c r="B947" s="89">
        <v>3</v>
      </c>
      <c r="C947" s="89" t="s">
        <v>7</v>
      </c>
      <c r="D947" s="89" t="s">
        <v>91</v>
      </c>
      <c r="E947" s="89"/>
      <c r="F947" s="89"/>
    </row>
    <row r="948" spans="1:6" ht="30">
      <c r="A948" s="88" t="s">
        <v>655</v>
      </c>
      <c r="B948" s="88">
        <v>4</v>
      </c>
      <c r="C948" s="88" t="s">
        <v>7</v>
      </c>
      <c r="D948" s="88" t="s">
        <v>207</v>
      </c>
      <c r="E948" s="88"/>
      <c r="F948" s="88"/>
    </row>
    <row r="949" spans="1:6" ht="45.75">
      <c r="A949" s="89" t="s">
        <v>656</v>
      </c>
      <c r="B949" s="89">
        <v>3</v>
      </c>
      <c r="C949" s="89" t="s">
        <v>7</v>
      </c>
      <c r="D949" s="89" t="s">
        <v>657</v>
      </c>
      <c r="E949" s="89"/>
      <c r="F949" s="89"/>
    </row>
    <row r="950" spans="1:6" ht="60.75">
      <c r="A950" s="88" t="s">
        <v>656</v>
      </c>
      <c r="B950" s="88">
        <v>3</v>
      </c>
      <c r="C950" s="88" t="s">
        <v>75</v>
      </c>
      <c r="D950" s="88" t="s">
        <v>658</v>
      </c>
      <c r="E950" s="88"/>
      <c r="F950" s="88"/>
    </row>
    <row r="951" spans="1:6" ht="30">
      <c r="A951" s="89" t="s">
        <v>656</v>
      </c>
      <c r="B951" s="89">
        <v>3</v>
      </c>
      <c r="C951" s="89" t="s">
        <v>22</v>
      </c>
      <c r="D951" s="89" t="s">
        <v>389</v>
      </c>
      <c r="E951" s="89"/>
      <c r="F951" s="89"/>
    </row>
    <row r="952" spans="1:6" ht="30">
      <c r="A952" s="88" t="s">
        <v>656</v>
      </c>
      <c r="B952" s="88">
        <v>3</v>
      </c>
      <c r="C952" s="88" t="s">
        <v>19</v>
      </c>
      <c r="D952" s="88" t="s">
        <v>659</v>
      </c>
      <c r="E952" s="88"/>
      <c r="F952" s="88"/>
    </row>
    <row r="953" spans="1:6" ht="45.75">
      <c r="A953" s="89" t="s">
        <v>660</v>
      </c>
      <c r="B953" s="89">
        <v>3</v>
      </c>
      <c r="C953" s="89" t="s">
        <v>7</v>
      </c>
      <c r="D953" s="89" t="s">
        <v>48</v>
      </c>
      <c r="E953" s="89"/>
      <c r="F953" s="89"/>
    </row>
    <row r="954" spans="1:6" ht="45.75">
      <c r="A954" s="88" t="s">
        <v>660</v>
      </c>
      <c r="B954" s="88">
        <v>3</v>
      </c>
      <c r="C954" s="88" t="s">
        <v>75</v>
      </c>
      <c r="D954" s="88" t="s">
        <v>76</v>
      </c>
      <c r="E954" s="88"/>
      <c r="F954" s="88"/>
    </row>
    <row r="955" spans="1:6" ht="45.75">
      <c r="A955" s="89" t="s">
        <v>661</v>
      </c>
      <c r="B955" s="89">
        <v>3</v>
      </c>
      <c r="C955" s="89" t="s">
        <v>7</v>
      </c>
      <c r="D955" s="89" t="s">
        <v>657</v>
      </c>
      <c r="E955" s="89"/>
      <c r="F955" s="89"/>
    </row>
    <row r="956" spans="1:6" ht="45.75">
      <c r="A956" s="88" t="s">
        <v>661</v>
      </c>
      <c r="B956" s="88">
        <v>3</v>
      </c>
      <c r="C956" s="88" t="s">
        <v>75</v>
      </c>
      <c r="D956" s="88" t="s">
        <v>76</v>
      </c>
      <c r="E956" s="88"/>
      <c r="F956" s="88"/>
    </row>
    <row r="957" spans="1:6" ht="30">
      <c r="A957" s="89" t="s">
        <v>661</v>
      </c>
      <c r="B957" s="89">
        <v>3</v>
      </c>
      <c r="C957" s="89" t="s">
        <v>19</v>
      </c>
      <c r="D957" s="89" t="s">
        <v>662</v>
      </c>
      <c r="E957" s="89"/>
      <c r="F957" s="89"/>
    </row>
    <row r="958" spans="1:6" ht="45.75">
      <c r="A958" s="88" t="s">
        <v>663</v>
      </c>
      <c r="B958" s="88">
        <v>3</v>
      </c>
      <c r="C958" s="88" t="s">
        <v>7</v>
      </c>
      <c r="D958" s="88" t="s">
        <v>657</v>
      </c>
      <c r="E958" s="88"/>
      <c r="F958" s="88"/>
    </row>
    <row r="959" spans="1:6">
      <c r="A959" s="89" t="s">
        <v>663</v>
      </c>
      <c r="B959" s="89">
        <v>3</v>
      </c>
      <c r="C959" s="89" t="s">
        <v>19</v>
      </c>
      <c r="D959" s="89" t="s">
        <v>664</v>
      </c>
      <c r="E959" s="89"/>
      <c r="F959" s="89"/>
    </row>
    <row r="960" spans="1:6" ht="45.75">
      <c r="A960" s="88" t="s">
        <v>665</v>
      </c>
      <c r="B960" s="88">
        <v>3</v>
      </c>
      <c r="C960" s="88" t="s">
        <v>7</v>
      </c>
      <c r="D960" s="88" t="s">
        <v>48</v>
      </c>
      <c r="E960" s="88"/>
      <c r="F960" s="88"/>
    </row>
    <row r="961" spans="1:7" ht="30">
      <c r="A961" s="89" t="s">
        <v>665</v>
      </c>
      <c r="B961" s="89">
        <v>3</v>
      </c>
      <c r="C961" s="89" t="s">
        <v>19</v>
      </c>
      <c r="D961" s="89" t="s">
        <v>666</v>
      </c>
      <c r="E961" s="89"/>
      <c r="F961" s="89"/>
    </row>
    <row r="962" spans="1:7" ht="45.75">
      <c r="A962" s="88" t="s">
        <v>665</v>
      </c>
      <c r="B962" s="88">
        <v>3</v>
      </c>
      <c r="C962" s="88" t="s">
        <v>75</v>
      </c>
      <c r="D962" s="88" t="s">
        <v>76</v>
      </c>
      <c r="E962" s="88"/>
      <c r="F962" s="88"/>
    </row>
    <row r="963" spans="1:7" ht="45.75">
      <c r="A963" s="89" t="s">
        <v>667</v>
      </c>
      <c r="B963" s="89">
        <v>1</v>
      </c>
      <c r="C963" s="89" t="s">
        <v>7</v>
      </c>
      <c r="D963" s="89" t="s">
        <v>65</v>
      </c>
      <c r="E963" s="89"/>
      <c r="F963" s="89"/>
    </row>
    <row r="964" spans="1:7" ht="45.75">
      <c r="A964" s="88" t="s">
        <v>668</v>
      </c>
      <c r="B964" s="88">
        <v>2</v>
      </c>
      <c r="C964" s="88" t="s">
        <v>7</v>
      </c>
      <c r="D964" s="88" t="s">
        <v>65</v>
      </c>
      <c r="E964" s="88"/>
      <c r="F964" s="88"/>
    </row>
    <row r="965" spans="1:7" ht="45.75">
      <c r="A965" s="89" t="s">
        <v>669</v>
      </c>
      <c r="B965" s="89">
        <v>3</v>
      </c>
      <c r="C965" s="89" t="s">
        <v>7</v>
      </c>
      <c r="D965" s="89" t="s">
        <v>65</v>
      </c>
      <c r="E965" s="89"/>
      <c r="F965" s="89"/>
    </row>
    <row r="966" spans="1:7" ht="45.75">
      <c r="A966" s="88" t="s">
        <v>670</v>
      </c>
      <c r="B966" s="88">
        <v>1</v>
      </c>
      <c r="C966" s="88" t="s">
        <v>7</v>
      </c>
      <c r="D966" s="88" t="s">
        <v>65</v>
      </c>
      <c r="E966" s="88"/>
      <c r="F966" s="88"/>
    </row>
    <row r="967" spans="1:7" ht="45.75">
      <c r="A967" s="89" t="s">
        <v>671</v>
      </c>
      <c r="B967" s="89">
        <v>2</v>
      </c>
      <c r="C967" s="89" t="s">
        <v>7</v>
      </c>
      <c r="D967" s="89" t="s">
        <v>65</v>
      </c>
      <c r="E967" s="89"/>
      <c r="F967" s="89"/>
    </row>
    <row r="968" spans="1:7" ht="45.75">
      <c r="A968" s="88" t="s">
        <v>672</v>
      </c>
      <c r="B968" s="88">
        <v>3</v>
      </c>
      <c r="C968" s="88" t="s">
        <v>7</v>
      </c>
      <c r="D968" s="88" t="s">
        <v>65</v>
      </c>
      <c r="E968" s="88"/>
      <c r="F968" s="88"/>
    </row>
    <row r="969" spans="1:7" ht="45.75">
      <c r="A969" s="89" t="s">
        <v>673</v>
      </c>
      <c r="B969" s="89">
        <v>4</v>
      </c>
      <c r="C969" s="89" t="s">
        <v>7</v>
      </c>
      <c r="D969" s="89" t="s">
        <v>65</v>
      </c>
      <c r="E969" s="89"/>
      <c r="F969" s="89"/>
    </row>
    <row r="970" spans="1:7" ht="45.75">
      <c r="A970" s="88" t="s">
        <v>674</v>
      </c>
      <c r="B970" s="88">
        <v>3</v>
      </c>
      <c r="C970" s="88" t="s">
        <v>7</v>
      </c>
      <c r="D970" s="88" t="s">
        <v>8</v>
      </c>
      <c r="E970" s="88"/>
      <c r="F970" s="88"/>
    </row>
    <row r="971" spans="1:7" ht="45.75">
      <c r="A971" s="89" t="s">
        <v>674</v>
      </c>
      <c r="B971" s="89">
        <v>3</v>
      </c>
      <c r="C971" s="89" t="s">
        <v>75</v>
      </c>
      <c r="D971" s="89" t="s">
        <v>76</v>
      </c>
      <c r="E971" s="89"/>
      <c r="F971" s="89"/>
    </row>
    <row r="972" spans="1:7" ht="45.75">
      <c r="A972" s="88" t="s">
        <v>674</v>
      </c>
      <c r="B972" s="88">
        <v>3</v>
      </c>
      <c r="C972" s="88" t="s">
        <v>112</v>
      </c>
      <c r="D972" s="88" t="s">
        <v>217</v>
      </c>
      <c r="E972" s="88"/>
      <c r="F972" s="88"/>
    </row>
    <row r="973" spans="1:7" ht="30">
      <c r="A973" s="89" t="s">
        <v>674</v>
      </c>
      <c r="B973" s="89">
        <v>3</v>
      </c>
      <c r="C973" s="89" t="s">
        <v>19</v>
      </c>
      <c r="D973" s="89" t="s">
        <v>121</v>
      </c>
      <c r="E973" s="89"/>
      <c r="F973" s="89"/>
    </row>
    <row r="974" spans="1:7" ht="45.75">
      <c r="A974" s="88" t="s">
        <v>675</v>
      </c>
      <c r="B974" s="88">
        <v>3</v>
      </c>
      <c r="C974" s="88" t="s">
        <v>7</v>
      </c>
      <c r="D974" s="88" t="s">
        <v>8</v>
      </c>
      <c r="E974" s="88"/>
      <c r="F974" s="88"/>
      <c r="G974" s="52"/>
    </row>
    <row r="975" spans="1:7" ht="45.75">
      <c r="A975" s="89" t="s">
        <v>675</v>
      </c>
      <c r="B975" s="89">
        <v>3</v>
      </c>
      <c r="C975" s="89" t="s">
        <v>75</v>
      </c>
      <c r="D975" s="89" t="s">
        <v>76</v>
      </c>
      <c r="E975" s="89"/>
      <c r="F975" s="89"/>
      <c r="G975" s="52"/>
    </row>
    <row r="976" spans="1:7" ht="45.75">
      <c r="A976" s="88" t="s">
        <v>675</v>
      </c>
      <c r="B976" s="88">
        <v>3</v>
      </c>
      <c r="C976" s="88" t="s">
        <v>112</v>
      </c>
      <c r="D976" s="88" t="s">
        <v>676</v>
      </c>
      <c r="E976" s="88"/>
      <c r="F976" s="88"/>
    </row>
    <row r="977" spans="1:6" ht="45.75">
      <c r="A977" s="89" t="s">
        <v>677</v>
      </c>
      <c r="B977" s="89">
        <v>3</v>
      </c>
      <c r="C977" s="89" t="s">
        <v>7</v>
      </c>
      <c r="D977" s="89" t="s">
        <v>8</v>
      </c>
      <c r="E977" s="89"/>
      <c r="F977" s="89"/>
    </row>
    <row r="978" spans="1:6" ht="45.75">
      <c r="A978" s="88" t="s">
        <v>677</v>
      </c>
      <c r="B978" s="88">
        <v>3</v>
      </c>
      <c r="C978" s="88" t="s">
        <v>112</v>
      </c>
      <c r="D978" s="88" t="s">
        <v>217</v>
      </c>
      <c r="E978" s="88"/>
      <c r="F978" s="88"/>
    </row>
    <row r="979" spans="1:6" ht="45.75">
      <c r="A979" s="89" t="s">
        <v>678</v>
      </c>
      <c r="B979" s="89">
        <v>3</v>
      </c>
      <c r="C979" s="89" t="s">
        <v>7</v>
      </c>
      <c r="D979" s="89" t="s">
        <v>216</v>
      </c>
      <c r="E979" s="89"/>
      <c r="F979" s="89"/>
    </row>
    <row r="980" spans="1:6" ht="30">
      <c r="A980" s="88" t="s">
        <v>678</v>
      </c>
      <c r="B980" s="88">
        <v>3</v>
      </c>
      <c r="C980" s="88" t="s">
        <v>19</v>
      </c>
      <c r="D980" s="88" t="s">
        <v>251</v>
      </c>
      <c r="E980" s="88"/>
      <c r="F980" s="88"/>
    </row>
    <row r="981" spans="1:6" ht="45.75">
      <c r="A981" s="89" t="s">
        <v>678</v>
      </c>
      <c r="B981" s="89">
        <v>3</v>
      </c>
      <c r="C981" s="89" t="s">
        <v>112</v>
      </c>
      <c r="D981" s="89" t="s">
        <v>217</v>
      </c>
      <c r="E981" s="89"/>
      <c r="F981" s="89"/>
    </row>
    <row r="982" spans="1:6" ht="30">
      <c r="A982" s="88" t="s">
        <v>678</v>
      </c>
      <c r="B982" s="88">
        <v>3</v>
      </c>
      <c r="C982" s="88" t="s">
        <v>22</v>
      </c>
      <c r="D982" s="88" t="s">
        <v>285</v>
      </c>
      <c r="E982" s="88"/>
      <c r="F982" s="88"/>
    </row>
    <row r="983" spans="1:6" ht="45.75">
      <c r="A983" s="89" t="s">
        <v>679</v>
      </c>
      <c r="B983" s="89">
        <v>3</v>
      </c>
      <c r="C983" s="89" t="s">
        <v>7</v>
      </c>
      <c r="D983" s="89" t="s">
        <v>8</v>
      </c>
      <c r="E983" s="89"/>
      <c r="F983" s="89"/>
    </row>
    <row r="984" spans="1:6" ht="30">
      <c r="A984" s="88" t="s">
        <v>679</v>
      </c>
      <c r="B984" s="88">
        <v>3</v>
      </c>
      <c r="C984" s="88" t="s">
        <v>11</v>
      </c>
      <c r="D984" s="88" t="s">
        <v>28</v>
      </c>
      <c r="E984" s="88"/>
      <c r="F984" s="88"/>
    </row>
    <row r="985" spans="1:6" ht="30">
      <c r="A985" s="89" t="s">
        <v>680</v>
      </c>
      <c r="B985" s="89">
        <v>1</v>
      </c>
      <c r="C985" s="89" t="s">
        <v>7</v>
      </c>
      <c r="D985" s="89" t="s">
        <v>91</v>
      </c>
      <c r="E985" s="89"/>
      <c r="F985" s="89"/>
    </row>
    <row r="986" spans="1:6" ht="30">
      <c r="A986" s="88" t="s">
        <v>681</v>
      </c>
      <c r="B986" s="88">
        <v>2</v>
      </c>
      <c r="C986" s="88" t="s">
        <v>7</v>
      </c>
      <c r="D986" s="88" t="s">
        <v>91</v>
      </c>
      <c r="E986" s="88"/>
      <c r="F986" s="88"/>
    </row>
    <row r="987" spans="1:6" ht="30">
      <c r="A987" s="89" t="s">
        <v>682</v>
      </c>
      <c r="B987" s="89">
        <v>3</v>
      </c>
      <c r="C987" s="89" t="s">
        <v>7</v>
      </c>
      <c r="D987" s="89" t="s">
        <v>91</v>
      </c>
      <c r="E987" s="89"/>
      <c r="F987" s="89"/>
    </row>
    <row r="988" spans="1:6" ht="30">
      <c r="A988" s="88" t="s">
        <v>683</v>
      </c>
      <c r="B988" s="88">
        <v>1</v>
      </c>
      <c r="C988" s="88" t="s">
        <v>7</v>
      </c>
      <c r="D988" s="88" t="s">
        <v>91</v>
      </c>
      <c r="E988" s="88"/>
      <c r="F988" s="88"/>
    </row>
    <row r="989" spans="1:6" ht="30">
      <c r="A989" s="89" t="s">
        <v>684</v>
      </c>
      <c r="B989" s="89">
        <v>2</v>
      </c>
      <c r="C989" s="89" t="s">
        <v>7</v>
      </c>
      <c r="D989" s="89" t="s">
        <v>207</v>
      </c>
      <c r="E989" s="89"/>
      <c r="F989" s="89"/>
    </row>
    <row r="990" spans="1:6" ht="30">
      <c r="A990" s="88" t="s">
        <v>685</v>
      </c>
      <c r="B990" s="88">
        <v>3</v>
      </c>
      <c r="C990" s="88" t="s">
        <v>7</v>
      </c>
      <c r="D990" s="88" t="s">
        <v>91</v>
      </c>
      <c r="E990" s="88"/>
      <c r="F990" s="88"/>
    </row>
    <row r="991" spans="1:6" ht="30">
      <c r="A991" s="89" t="s">
        <v>686</v>
      </c>
      <c r="B991" s="89">
        <v>4</v>
      </c>
      <c r="C991" s="89" t="s">
        <v>7</v>
      </c>
      <c r="D991" s="89" t="s">
        <v>207</v>
      </c>
      <c r="E991" s="89"/>
      <c r="F991" s="89"/>
    </row>
    <row r="992" spans="1:6" ht="45.75">
      <c r="A992" s="88" t="s">
        <v>687</v>
      </c>
      <c r="B992" s="88">
        <v>5</v>
      </c>
      <c r="C992" s="88" t="s">
        <v>7</v>
      </c>
      <c r="D992" s="88" t="s">
        <v>8</v>
      </c>
      <c r="E992" s="88"/>
      <c r="F992" s="88"/>
    </row>
    <row r="993" spans="1:7" ht="45.75">
      <c r="A993" s="89" t="s">
        <v>687</v>
      </c>
      <c r="B993" s="89">
        <v>5</v>
      </c>
      <c r="C993" s="89" t="s">
        <v>75</v>
      </c>
      <c r="D993" s="89" t="s">
        <v>76</v>
      </c>
      <c r="E993" s="89"/>
      <c r="F993" s="89"/>
    </row>
    <row r="994" spans="1:7" ht="45.75">
      <c r="A994" s="88" t="s">
        <v>687</v>
      </c>
      <c r="B994" s="88">
        <v>5</v>
      </c>
      <c r="C994" s="88" t="s">
        <v>112</v>
      </c>
      <c r="D994" s="88" t="s">
        <v>217</v>
      </c>
      <c r="E994" s="88"/>
      <c r="F994" s="88"/>
    </row>
    <row r="995" spans="1:7" ht="45.75">
      <c r="A995" s="89" t="s">
        <v>688</v>
      </c>
      <c r="B995" s="89">
        <v>5</v>
      </c>
      <c r="C995" s="89" t="s">
        <v>7</v>
      </c>
      <c r="D995" s="89" t="s">
        <v>8</v>
      </c>
      <c r="E995" s="89"/>
      <c r="F995" s="89"/>
    </row>
    <row r="996" spans="1:7" ht="45.75">
      <c r="A996" s="88" t="s">
        <v>688</v>
      </c>
      <c r="B996" s="88">
        <v>5</v>
      </c>
      <c r="C996" s="88" t="s">
        <v>75</v>
      </c>
      <c r="D996" s="88" t="s">
        <v>76</v>
      </c>
      <c r="E996" s="88"/>
      <c r="F996" s="88"/>
    </row>
    <row r="997" spans="1:7" ht="45.75">
      <c r="A997" s="89" t="s">
        <v>688</v>
      </c>
      <c r="B997" s="89">
        <v>5</v>
      </c>
      <c r="C997" s="89" t="s">
        <v>112</v>
      </c>
      <c r="D997" s="89" t="s">
        <v>217</v>
      </c>
      <c r="E997" s="89"/>
      <c r="F997" s="89"/>
    </row>
    <row r="998" spans="1:7" ht="45.75">
      <c r="A998" s="88" t="s">
        <v>689</v>
      </c>
      <c r="B998" s="88">
        <v>3</v>
      </c>
      <c r="C998" s="88" t="s">
        <v>7</v>
      </c>
      <c r="D998" s="88" t="s">
        <v>85</v>
      </c>
      <c r="E998" s="88"/>
      <c r="F998" s="88"/>
    </row>
    <row r="999" spans="1:7" ht="45.75">
      <c r="A999" s="89" t="s">
        <v>689</v>
      </c>
      <c r="B999" s="89">
        <v>3</v>
      </c>
      <c r="C999" s="89" t="s">
        <v>75</v>
      </c>
      <c r="D999" s="89" t="s">
        <v>76</v>
      </c>
      <c r="E999" s="89"/>
      <c r="F999" s="89"/>
    </row>
    <row r="1000" spans="1:7" ht="45.75">
      <c r="A1000" s="88" t="s">
        <v>689</v>
      </c>
      <c r="B1000" s="88">
        <v>3</v>
      </c>
      <c r="C1000" s="88" t="s">
        <v>112</v>
      </c>
      <c r="D1000" s="88" t="s">
        <v>217</v>
      </c>
      <c r="E1000" s="88"/>
      <c r="F1000" s="88"/>
    </row>
    <row r="1001" spans="1:7" ht="45.75">
      <c r="A1001" s="89" t="s">
        <v>690</v>
      </c>
      <c r="B1001" s="89">
        <v>3</v>
      </c>
      <c r="C1001" s="89" t="s">
        <v>7</v>
      </c>
      <c r="D1001" s="89" t="s">
        <v>8</v>
      </c>
      <c r="E1001" s="89"/>
      <c r="F1001" s="89"/>
    </row>
    <row r="1002" spans="1:7" ht="45.75">
      <c r="A1002" s="88" t="s">
        <v>690</v>
      </c>
      <c r="B1002" s="88">
        <v>3</v>
      </c>
      <c r="C1002" s="88" t="s">
        <v>75</v>
      </c>
      <c r="D1002" s="88" t="s">
        <v>76</v>
      </c>
      <c r="E1002" s="88"/>
      <c r="F1002" s="88"/>
    </row>
    <row r="1003" spans="1:7" ht="45.75">
      <c r="A1003" s="89" t="s">
        <v>690</v>
      </c>
      <c r="B1003" s="89">
        <v>3</v>
      </c>
      <c r="C1003" s="89" t="s">
        <v>112</v>
      </c>
      <c r="D1003" s="89" t="s">
        <v>217</v>
      </c>
      <c r="E1003" s="89"/>
      <c r="F1003" s="89"/>
    </row>
    <row r="1004" spans="1:7" ht="30">
      <c r="A1004" s="88" t="s">
        <v>691</v>
      </c>
      <c r="B1004" s="88">
        <v>1</v>
      </c>
      <c r="C1004" s="88" t="s">
        <v>7</v>
      </c>
      <c r="D1004" s="88" t="s">
        <v>91</v>
      </c>
      <c r="E1004" s="88"/>
      <c r="F1004" s="88"/>
    </row>
    <row r="1005" spans="1:7" ht="30">
      <c r="A1005" s="89" t="s">
        <v>692</v>
      </c>
      <c r="B1005" s="89">
        <v>2</v>
      </c>
      <c r="C1005" s="89" t="s">
        <v>7</v>
      </c>
      <c r="D1005" s="89" t="s">
        <v>207</v>
      </c>
      <c r="E1005" s="89"/>
      <c r="F1005" s="89"/>
    </row>
    <row r="1006" spans="1:7" ht="30">
      <c r="A1006" s="88" t="s">
        <v>693</v>
      </c>
      <c r="B1006" s="88">
        <v>3</v>
      </c>
      <c r="C1006" s="88" t="s">
        <v>7</v>
      </c>
      <c r="D1006" s="88" t="s">
        <v>91</v>
      </c>
      <c r="E1006" s="88"/>
      <c r="F1006" s="88"/>
    </row>
    <row r="1007" spans="1:7" ht="30">
      <c r="A1007" s="89" t="s">
        <v>694</v>
      </c>
      <c r="B1007" s="89">
        <v>1</v>
      </c>
      <c r="C1007" s="89" t="s">
        <v>7</v>
      </c>
      <c r="D1007" s="89" t="s">
        <v>207</v>
      </c>
      <c r="E1007" s="89"/>
      <c r="F1007" s="89"/>
      <c r="G1007" s="51"/>
    </row>
    <row r="1008" spans="1:7" ht="30">
      <c r="A1008" s="88" t="s">
        <v>695</v>
      </c>
      <c r="B1008" s="88">
        <v>2</v>
      </c>
      <c r="C1008" s="88" t="s">
        <v>7</v>
      </c>
      <c r="D1008" s="88" t="s">
        <v>91</v>
      </c>
      <c r="E1008" s="88"/>
      <c r="F1008" s="88"/>
      <c r="G1008" s="51"/>
    </row>
    <row r="1009" spans="1:7" ht="30">
      <c r="A1009" s="89" t="s">
        <v>696</v>
      </c>
      <c r="B1009" s="89">
        <v>3</v>
      </c>
      <c r="C1009" s="89" t="s">
        <v>7</v>
      </c>
      <c r="D1009" s="89" t="s">
        <v>91</v>
      </c>
      <c r="E1009" s="89"/>
      <c r="F1009" s="89"/>
    </row>
    <row r="1010" spans="1:7" ht="30">
      <c r="A1010" s="88" t="s">
        <v>697</v>
      </c>
      <c r="B1010" s="88">
        <v>4</v>
      </c>
      <c r="C1010" s="88" t="s">
        <v>7</v>
      </c>
      <c r="D1010" s="88" t="s">
        <v>207</v>
      </c>
      <c r="E1010" s="88"/>
      <c r="F1010" s="88"/>
    </row>
    <row r="1011" spans="1:7" ht="30">
      <c r="A1011" s="89" t="s">
        <v>698</v>
      </c>
      <c r="B1011" s="89">
        <v>3</v>
      </c>
      <c r="C1011" s="89" t="s">
        <v>7</v>
      </c>
      <c r="D1011" s="89" t="s">
        <v>288</v>
      </c>
      <c r="E1011" s="89"/>
      <c r="F1011" s="89"/>
    </row>
    <row r="1012" spans="1:7" ht="60.75">
      <c r="A1012" s="88" t="s">
        <v>698</v>
      </c>
      <c r="B1012" s="88">
        <v>3</v>
      </c>
      <c r="C1012" s="88" t="s">
        <v>140</v>
      </c>
      <c r="D1012" s="88" t="s">
        <v>108</v>
      </c>
      <c r="E1012" s="88"/>
      <c r="F1012" s="88"/>
    </row>
    <row r="1013" spans="1:7">
      <c r="A1013" s="89" t="s">
        <v>698</v>
      </c>
      <c r="B1013" s="89">
        <v>4</v>
      </c>
      <c r="C1013" s="89" t="s">
        <v>315</v>
      </c>
      <c r="D1013" s="89" t="s">
        <v>51</v>
      </c>
      <c r="E1013" s="89"/>
      <c r="F1013" s="89"/>
    </row>
    <row r="1014" spans="1:7" ht="45.75">
      <c r="A1014" s="88" t="s">
        <v>699</v>
      </c>
      <c r="B1014" s="88">
        <v>3</v>
      </c>
      <c r="C1014" s="88" t="s">
        <v>7</v>
      </c>
      <c r="D1014" s="88" t="s">
        <v>8</v>
      </c>
      <c r="E1014" s="88"/>
      <c r="F1014" s="88"/>
    </row>
    <row r="1015" spans="1:7" ht="30">
      <c r="A1015" s="89" t="s">
        <v>700</v>
      </c>
      <c r="B1015" s="89">
        <v>1</v>
      </c>
      <c r="C1015" s="89" t="s">
        <v>7</v>
      </c>
      <c r="D1015" s="89" t="s">
        <v>91</v>
      </c>
      <c r="E1015" s="89"/>
      <c r="F1015" s="89"/>
    </row>
    <row r="1016" spans="1:7" ht="30">
      <c r="A1016" s="88" t="s">
        <v>701</v>
      </c>
      <c r="B1016" s="88">
        <v>2</v>
      </c>
      <c r="C1016" s="88" t="s">
        <v>7</v>
      </c>
      <c r="D1016" s="88" t="s">
        <v>91</v>
      </c>
      <c r="E1016" s="88"/>
      <c r="F1016" s="88"/>
      <c r="G1016" s="51"/>
    </row>
    <row r="1017" spans="1:7" ht="30">
      <c r="A1017" s="89" t="s">
        <v>702</v>
      </c>
      <c r="B1017" s="89">
        <v>3</v>
      </c>
      <c r="C1017" s="89" t="s">
        <v>7</v>
      </c>
      <c r="D1017" s="89" t="s">
        <v>91</v>
      </c>
      <c r="E1017" s="89"/>
      <c r="F1017" s="89"/>
      <c r="G1017" s="51"/>
    </row>
    <row r="1018" spans="1:7" ht="30">
      <c r="A1018" s="88" t="s">
        <v>703</v>
      </c>
      <c r="B1018" s="88">
        <v>1</v>
      </c>
      <c r="C1018" s="88" t="s">
        <v>7</v>
      </c>
      <c r="D1018" s="88" t="s">
        <v>91</v>
      </c>
      <c r="E1018" s="88"/>
      <c r="F1018" s="88"/>
    </row>
    <row r="1019" spans="1:7" ht="30">
      <c r="A1019" s="89" t="s">
        <v>704</v>
      </c>
      <c r="B1019" s="89">
        <v>2</v>
      </c>
      <c r="C1019" s="89" t="s">
        <v>7</v>
      </c>
      <c r="D1019" s="89" t="s">
        <v>207</v>
      </c>
      <c r="E1019" s="89"/>
      <c r="F1019" s="89"/>
    </row>
    <row r="1020" spans="1:7" ht="30">
      <c r="A1020" s="88" t="s">
        <v>705</v>
      </c>
      <c r="B1020" s="88">
        <v>3</v>
      </c>
      <c r="C1020" s="88" t="s">
        <v>7</v>
      </c>
      <c r="D1020" s="88" t="s">
        <v>207</v>
      </c>
      <c r="E1020" s="88"/>
      <c r="F1020" s="88"/>
    </row>
    <row r="1021" spans="1:7" s="50" customFormat="1" ht="30">
      <c r="A1021" s="89" t="s">
        <v>706</v>
      </c>
      <c r="B1021" s="89">
        <v>4</v>
      </c>
      <c r="C1021" s="89" t="s">
        <v>7</v>
      </c>
      <c r="D1021" s="89" t="s">
        <v>207</v>
      </c>
      <c r="E1021" s="89"/>
      <c r="F1021" s="89"/>
    </row>
    <row r="1022" spans="1:7" ht="30">
      <c r="A1022" s="88" t="s">
        <v>707</v>
      </c>
      <c r="B1022" s="88">
        <v>3</v>
      </c>
      <c r="C1022" s="88" t="s">
        <v>53</v>
      </c>
      <c r="D1022" s="88" t="s">
        <v>51</v>
      </c>
      <c r="E1022" s="88"/>
      <c r="F1022" s="88"/>
    </row>
    <row r="1023" spans="1:7" s="50" customFormat="1" ht="45.75">
      <c r="A1023" s="89" t="s">
        <v>707</v>
      </c>
      <c r="B1023" s="89">
        <v>3</v>
      </c>
      <c r="C1023" s="89" t="s">
        <v>7</v>
      </c>
      <c r="D1023" s="89" t="s">
        <v>85</v>
      </c>
      <c r="E1023" s="89"/>
      <c r="F1023" s="89"/>
    </row>
    <row r="1024" spans="1:7" ht="45.75">
      <c r="A1024" s="88" t="s">
        <v>708</v>
      </c>
      <c r="B1024" s="88">
        <v>3</v>
      </c>
      <c r="C1024" s="88" t="s">
        <v>22</v>
      </c>
      <c r="D1024" s="88" t="s">
        <v>51</v>
      </c>
      <c r="E1024" s="88"/>
      <c r="F1024" s="88"/>
    </row>
    <row r="1025" spans="1:6" ht="45.75">
      <c r="A1025" s="89" t="s">
        <v>708</v>
      </c>
      <c r="B1025" s="89">
        <v>3</v>
      </c>
      <c r="C1025" s="89" t="s">
        <v>7</v>
      </c>
      <c r="D1025" s="89" t="s">
        <v>8</v>
      </c>
      <c r="E1025" s="89"/>
      <c r="F1025" s="89"/>
    </row>
    <row r="1026" spans="1:6" s="50" customFormat="1">
      <c r="A1026" s="88" t="s">
        <v>709</v>
      </c>
      <c r="B1026" s="88">
        <v>3</v>
      </c>
      <c r="C1026" s="88" t="s">
        <v>50</v>
      </c>
      <c r="D1026" s="88" t="s">
        <v>51</v>
      </c>
      <c r="E1026" s="88"/>
      <c r="F1026" s="88"/>
    </row>
    <row r="1027" spans="1:6" ht="45.75">
      <c r="A1027" s="89" t="s">
        <v>709</v>
      </c>
      <c r="B1027" s="89">
        <v>3</v>
      </c>
      <c r="C1027" s="89" t="s">
        <v>7</v>
      </c>
      <c r="D1027" s="89" t="s">
        <v>8</v>
      </c>
      <c r="E1027" s="89"/>
      <c r="F1027" s="89"/>
    </row>
    <row r="1028" spans="1:6" ht="30">
      <c r="A1028" s="88" t="s">
        <v>710</v>
      </c>
      <c r="B1028" s="88">
        <v>3</v>
      </c>
      <c r="C1028" s="88" t="s">
        <v>7</v>
      </c>
      <c r="D1028" s="88" t="s">
        <v>51</v>
      </c>
      <c r="E1028" s="88"/>
      <c r="F1028" s="88"/>
    </row>
    <row r="1029" spans="1:6" ht="30">
      <c r="A1029" s="89" t="s">
        <v>710</v>
      </c>
      <c r="B1029" s="89">
        <v>3</v>
      </c>
      <c r="C1029" s="89" t="s">
        <v>50</v>
      </c>
      <c r="D1029" s="89" t="s">
        <v>51</v>
      </c>
      <c r="E1029" s="89"/>
      <c r="F1029" s="89"/>
    </row>
    <row r="1030" spans="1:6" ht="30">
      <c r="A1030" s="88" t="s">
        <v>711</v>
      </c>
      <c r="B1030" s="88">
        <v>1</v>
      </c>
      <c r="C1030" s="88" t="s">
        <v>7</v>
      </c>
      <c r="D1030" s="88" t="s">
        <v>91</v>
      </c>
      <c r="E1030" s="88"/>
      <c r="F1030" s="88"/>
    </row>
    <row r="1031" spans="1:6" ht="30">
      <c r="A1031" s="89" t="s">
        <v>712</v>
      </c>
      <c r="B1031" s="89">
        <v>2</v>
      </c>
      <c r="C1031" s="89" t="s">
        <v>7</v>
      </c>
      <c r="D1031" s="89" t="s">
        <v>207</v>
      </c>
      <c r="E1031" s="89"/>
      <c r="F1031" s="89"/>
    </row>
    <row r="1032" spans="1:6" ht="30">
      <c r="A1032" s="88" t="s">
        <v>713</v>
      </c>
      <c r="B1032" s="88">
        <v>3</v>
      </c>
      <c r="C1032" s="88" t="s">
        <v>7</v>
      </c>
      <c r="D1032" s="88" t="s">
        <v>91</v>
      </c>
      <c r="E1032" s="88"/>
      <c r="F1032" s="88"/>
    </row>
    <row r="1033" spans="1:6">
      <c r="A1033" s="89" t="s">
        <v>711</v>
      </c>
      <c r="B1033" s="89">
        <v>1</v>
      </c>
      <c r="C1033" s="89" t="s">
        <v>50</v>
      </c>
      <c r="D1033" s="89" t="s">
        <v>51</v>
      </c>
      <c r="E1033" s="89"/>
      <c r="F1033" s="89"/>
    </row>
    <row r="1034" spans="1:6">
      <c r="A1034" s="88" t="s">
        <v>712</v>
      </c>
      <c r="B1034" s="88">
        <v>2</v>
      </c>
      <c r="C1034" s="88" t="s">
        <v>50</v>
      </c>
      <c r="D1034" s="88" t="s">
        <v>51</v>
      </c>
      <c r="E1034" s="88"/>
      <c r="F1034" s="88"/>
    </row>
    <row r="1035" spans="1:6">
      <c r="A1035" s="89" t="s">
        <v>713</v>
      </c>
      <c r="B1035" s="89">
        <v>3</v>
      </c>
      <c r="C1035" s="89" t="s">
        <v>50</v>
      </c>
      <c r="D1035" s="89" t="s">
        <v>51</v>
      </c>
      <c r="E1035" s="89"/>
      <c r="F1035" s="89"/>
    </row>
    <row r="1036" spans="1:6">
      <c r="A1036" s="88" t="s">
        <v>714</v>
      </c>
      <c r="B1036" s="88">
        <v>1</v>
      </c>
      <c r="C1036" s="88" t="s">
        <v>70</v>
      </c>
      <c r="D1036" s="88" t="s">
        <v>51</v>
      </c>
      <c r="E1036" s="88"/>
      <c r="F1036" s="88"/>
    </row>
    <row r="1037" spans="1:6">
      <c r="A1037" s="89" t="s">
        <v>715</v>
      </c>
      <c r="B1037" s="89">
        <v>2</v>
      </c>
      <c r="C1037" s="89" t="s">
        <v>70</v>
      </c>
      <c r="D1037" s="89" t="s">
        <v>51</v>
      </c>
      <c r="E1037" s="89"/>
      <c r="F1037" s="89"/>
    </row>
    <row r="1038" spans="1:6">
      <c r="A1038" s="88" t="s">
        <v>716</v>
      </c>
      <c r="B1038" s="88">
        <v>3</v>
      </c>
      <c r="C1038" s="88" t="s">
        <v>70</v>
      </c>
      <c r="D1038" s="88" t="s">
        <v>51</v>
      </c>
      <c r="E1038" s="88"/>
      <c r="F1038" s="88"/>
    </row>
    <row r="1039" spans="1:6" ht="30">
      <c r="A1039" s="89" t="s">
        <v>714</v>
      </c>
      <c r="B1039" s="89">
        <v>1</v>
      </c>
      <c r="C1039" s="89" t="s">
        <v>7</v>
      </c>
      <c r="D1039" s="89" t="s">
        <v>91</v>
      </c>
      <c r="E1039" s="89"/>
      <c r="F1039" s="89"/>
    </row>
    <row r="1040" spans="1:6" ht="30">
      <c r="A1040" s="88" t="s">
        <v>715</v>
      </c>
      <c r="B1040" s="88">
        <v>2</v>
      </c>
      <c r="C1040" s="88" t="s">
        <v>7</v>
      </c>
      <c r="D1040" s="88" t="s">
        <v>91</v>
      </c>
      <c r="E1040" s="88"/>
      <c r="F1040" s="88"/>
    </row>
    <row r="1041" spans="1:6" ht="30">
      <c r="A1041" s="89" t="s">
        <v>716</v>
      </c>
      <c r="B1041" s="89">
        <v>3</v>
      </c>
      <c r="C1041" s="89" t="s">
        <v>7</v>
      </c>
      <c r="D1041" s="89" t="s">
        <v>91</v>
      </c>
      <c r="E1041" s="89"/>
      <c r="F1041" s="89"/>
    </row>
    <row r="1042" spans="1:6" ht="30">
      <c r="A1042" s="88" t="s">
        <v>717</v>
      </c>
      <c r="B1042" s="88">
        <v>4</v>
      </c>
      <c r="C1042" s="88" t="s">
        <v>7</v>
      </c>
      <c r="D1042" s="88" t="s">
        <v>91</v>
      </c>
      <c r="E1042" s="88"/>
      <c r="F1042" s="88"/>
    </row>
    <row r="1043" spans="1:6">
      <c r="A1043" s="89" t="s">
        <v>718</v>
      </c>
      <c r="B1043" s="89">
        <v>4</v>
      </c>
      <c r="C1043" s="89" t="s">
        <v>719</v>
      </c>
      <c r="D1043" s="89"/>
      <c r="E1043" s="89"/>
      <c r="F1043" s="89"/>
    </row>
    <row r="1044" spans="1:6">
      <c r="A1044" s="88" t="s">
        <v>720</v>
      </c>
      <c r="B1044" s="88">
        <v>3</v>
      </c>
      <c r="C1044" s="88" t="s">
        <v>719</v>
      </c>
      <c r="D1044" s="88"/>
      <c r="E1044" s="88"/>
      <c r="F1044" s="88"/>
    </row>
    <row r="1045" spans="1:6">
      <c r="A1045" s="89" t="s">
        <v>721</v>
      </c>
      <c r="B1045" s="89">
        <v>2</v>
      </c>
      <c r="C1045" s="89" t="s">
        <v>719</v>
      </c>
      <c r="D1045" s="89"/>
      <c r="E1045" s="89"/>
      <c r="F1045" s="89"/>
    </row>
    <row r="1046" spans="1:6">
      <c r="A1046" s="88" t="s">
        <v>722</v>
      </c>
      <c r="B1046" s="88">
        <v>1</v>
      </c>
      <c r="C1046" s="88" t="s">
        <v>719</v>
      </c>
      <c r="D1046" s="88"/>
      <c r="E1046" s="88"/>
      <c r="F1046" s="88"/>
    </row>
    <row r="1047" spans="1:6" ht="30">
      <c r="A1047" s="100" t="s">
        <v>723</v>
      </c>
      <c r="B1047" s="100">
        <v>0</v>
      </c>
      <c r="C1047" s="100" t="s">
        <v>719</v>
      </c>
      <c r="D1047" s="100"/>
      <c r="E1047" s="100"/>
      <c r="F1047" s="100"/>
    </row>
    <row r="1048" spans="1:6" ht="14.45"/>
    <row r="1049" spans="1:6" ht="14.45"/>
  </sheetData>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4A594-7AB9-40D0-87BE-C0F8EA336D23}">
  <dimension ref="A1:B16"/>
  <sheetViews>
    <sheetView zoomScale="150" workbookViewId="0">
      <selection activeCell="B2" sqref="B2"/>
    </sheetView>
  </sheetViews>
  <sheetFormatPr defaultRowHeight="14.45"/>
  <cols>
    <col min="1" max="1" width="68.85546875" bestFit="1" customWidth="1"/>
    <col min="2" max="2" width="73.42578125" bestFit="1" customWidth="1"/>
  </cols>
  <sheetData>
    <row r="1" spans="1:2">
      <c r="A1" t="s">
        <v>810</v>
      </c>
      <c r="B1" t="s">
        <v>810</v>
      </c>
    </row>
    <row r="2" spans="1:2">
      <c r="A2" t="str" cm="1">
        <f t="array" ref="A2:A8">_xlfn.SORTBY(_xlfn.CHOOSECOLS(_xlfn._xlws.FILTER(List_Data,(Req_Area="CO")*(ISNUMBER(SEARCH("E-C",Program)))+(Req_Area="Note")),1),MATCH(_xlfn.CHOOSECOLS(_xlfn._xlws.FILTER(List_Data,(Req_Area="CO")*(ISNUMBER(SEARCH("E-C",Program)))+(Req_Area="Note")),1),Course_Name,0))</f>
        <v>EDUC 1010 STUDENT SUCCESS STRATEGIES (2)</v>
      </c>
      <c r="B2" t="str" cm="1">
        <f t="array" ref="B2:B16">_xlfn.SORTBY(_xlfn.CHOOSECOLS(_xlfn._xlws.FILTER(List_Data,(Req_Area="CH1")*(ISNUMBER(SEARCH("E-C",Program)))+(Req_Area="Note")),1),MATCH(_xlfn.CHOOSECOLS(_xlfn._xlws.FILTER(List_Data,(Req_Area="CH1")*(ISNUMBER(SEARCH("E-C",Program)))+(Req_Area="Note")),1),Course_Name,0))</f>
        <v>ACCT 1200 PRINCIPLES OF ACCOUNTING I (3)</v>
      </c>
    </row>
    <row r="3" spans="1:2">
      <c r="A3" t="str">
        <v>ENTR 1050 INTRODUCTION TO ENTREPRENEURSHIP (3)</v>
      </c>
      <c r="B3" t="str">
        <v>BSAD 2310 ETHICS (3)</v>
      </c>
    </row>
    <row r="4" spans="1:2">
      <c r="A4" t="str">
        <v>Course not listed. Detail in comments (4 cr.)</v>
      </c>
      <c r="B4" t="str">
        <v>BSAD 2520 PRINCIPLES OF MARKETING (3)</v>
      </c>
    </row>
    <row r="5" spans="1:2">
      <c r="A5" t="str">
        <v>Course not listed. Detail in comments (3 cr.)</v>
      </c>
      <c r="B5" t="str">
        <v>BSAD 2540 PRINCIPLES OF MANAGEMENT (3)</v>
      </c>
    </row>
    <row r="6" spans="1:2">
      <c r="A6" t="str">
        <v>Course not listed. Detail in comments (2 cr.)</v>
      </c>
      <c r="B6" t="str">
        <v>BSAD 2700 BUSINESS LAW I (3)</v>
      </c>
    </row>
    <row r="7" spans="1:2">
      <c r="A7" t="str">
        <v>Course not listed. Detail in comments (1 cr.)</v>
      </c>
      <c r="B7" t="str">
        <v>ENTR 2030 ENTREPRENEURSHIP ACCOUNTING (3)</v>
      </c>
    </row>
    <row r="8" spans="1:2">
      <c r="A8" t="str">
        <v>Exempt from requirement after speaking with Registrar. Detail in comments.</v>
      </c>
      <c r="B8" t="str">
        <v>ENTR 2040 ENTREPRENEURSHIP FEASIBILITY STUDY (3)</v>
      </c>
    </row>
    <row r="9" spans="1:2">
      <c r="B9" t="str">
        <v>ENTR 2050 MARKETING FOR THE ENTREPRENEUR (3)</v>
      </c>
    </row>
    <row r="10" spans="1:2">
      <c r="B10" t="str">
        <v>ENTR 2060 ENTREPRENEURSHIP LEGAL ISSUES (3)</v>
      </c>
    </row>
    <row r="11" spans="1:2">
      <c r="B11" t="str">
        <v>ENTR 2090 ENTREPRENEURSHIP BUSINESS PLAN (3)</v>
      </c>
    </row>
    <row r="12" spans="1:2">
      <c r="B12" t="str">
        <v>Course not listed. Detail in comments (4 cr.)</v>
      </c>
    </row>
    <row r="13" spans="1:2">
      <c r="B13" t="str">
        <v>Course not listed. Detail in comments (3 cr.)</v>
      </c>
    </row>
    <row r="14" spans="1:2">
      <c r="B14" t="str">
        <v>Course not listed. Detail in comments (2 cr.)</v>
      </c>
    </row>
    <row r="15" spans="1:2">
      <c r="B15" t="str">
        <v>Course not listed. Detail in comments (1 cr.)</v>
      </c>
    </row>
    <row r="16" spans="1:2">
      <c r="B16" t="str">
        <v>Exempt from requirement after speaking with Registrar. Detail in comments.</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96BB8-00AE-4025-B7C3-0454415F67E1}">
  <sheetPr>
    <tabColor theme="4" tint="0.79998168889431442"/>
    <pageSetUpPr fitToPage="1"/>
  </sheetPr>
  <dimension ref="A1:J37"/>
  <sheetViews>
    <sheetView zoomScale="120" zoomScaleNormal="120" workbookViewId="0">
      <selection activeCell="N18" sqref="N18"/>
    </sheetView>
  </sheetViews>
  <sheetFormatPr defaultColWidth="8.5703125" defaultRowHeight="16.5" customHeight="1" outlineLevelRow="1"/>
  <cols>
    <col min="1" max="1" width="10" style="3" customWidth="1"/>
    <col min="2" max="2" width="15.85546875" style="3" customWidth="1"/>
    <col min="3" max="3" width="8.5703125" style="3"/>
    <col min="4" max="4" width="7.85546875" style="3" customWidth="1"/>
    <col min="5" max="5" width="10.85546875" style="3" customWidth="1"/>
    <col min="6" max="6" width="14.5703125" style="3" customWidth="1"/>
    <col min="7" max="7" width="13.140625" style="3" customWidth="1"/>
    <col min="8" max="8" width="6.42578125" style="3" customWidth="1"/>
    <col min="9" max="9" width="11" style="3" customWidth="1"/>
    <col min="10" max="10" width="13.5703125" style="43" hidden="1" customWidth="1"/>
    <col min="11" max="16384" width="8.5703125" style="3"/>
  </cols>
  <sheetData>
    <row r="1" spans="1:10" ht="30.75">
      <c r="A1" s="42"/>
      <c r="B1" s="101" t="s">
        <v>787</v>
      </c>
      <c r="C1" s="101"/>
      <c r="D1" s="101"/>
      <c r="E1" s="101"/>
      <c r="F1" s="101"/>
      <c r="G1" s="101"/>
      <c r="H1" s="101"/>
    </row>
    <row r="2" spans="1:10" ht="18.75">
      <c r="A2" s="282" t="s">
        <v>770</v>
      </c>
      <c r="B2" s="282"/>
      <c r="C2" s="282"/>
      <c r="D2" s="282"/>
      <c r="E2" s="282"/>
      <c r="F2" s="282"/>
      <c r="G2" s="282"/>
      <c r="H2" s="282"/>
      <c r="I2" s="282"/>
    </row>
    <row r="3" spans="1:10" ht="23.25">
      <c r="A3" s="283" t="s">
        <v>737</v>
      </c>
      <c r="B3" s="283"/>
      <c r="C3" s="283"/>
      <c r="D3" s="283"/>
      <c r="E3" s="283"/>
      <c r="F3" s="283"/>
      <c r="G3" s="283"/>
      <c r="H3" s="283"/>
      <c r="I3" s="283"/>
    </row>
    <row r="4" spans="1:10" outlineLevel="1">
      <c r="A4" s="44"/>
    </row>
    <row r="5" spans="1:10" ht="24" customHeight="1" outlineLevel="1">
      <c r="A5" s="5" t="s">
        <v>790</v>
      </c>
      <c r="B5" s="196"/>
      <c r="C5" s="197"/>
      <c r="D5" s="198"/>
      <c r="E5" s="6"/>
      <c r="F5" s="7" t="s">
        <v>791</v>
      </c>
      <c r="G5" s="199"/>
      <c r="H5" s="200"/>
      <c r="I5" s="201"/>
      <c r="J5" s="3"/>
    </row>
    <row r="6" spans="1:10" ht="24" customHeight="1" outlineLevel="1">
      <c r="A6" s="8" t="s">
        <v>792</v>
      </c>
      <c r="B6" s="202"/>
      <c r="C6" s="203"/>
      <c r="D6" s="204"/>
      <c r="E6" s="6"/>
      <c r="F6" s="9" t="s">
        <v>793</v>
      </c>
      <c r="G6" s="205"/>
      <c r="H6" s="206"/>
      <c r="I6" s="207"/>
      <c r="J6" s="3"/>
    </row>
    <row r="7" spans="1:10" ht="24" customHeight="1" outlineLevel="1">
      <c r="A7" s="10" t="s">
        <v>794</v>
      </c>
      <c r="B7" s="212"/>
      <c r="C7" s="213"/>
      <c r="D7" s="214"/>
      <c r="E7" s="6"/>
      <c r="F7" s="11" t="s">
        <v>795</v>
      </c>
      <c r="G7" s="215"/>
      <c r="H7" s="216"/>
      <c r="I7" s="217"/>
      <c r="J7" s="3"/>
    </row>
    <row r="8" spans="1:10" ht="11.45" customHeight="1" outlineLevel="1">
      <c r="A8" s="45"/>
      <c r="B8" s="46"/>
      <c r="C8" s="46"/>
      <c r="D8" s="46"/>
      <c r="E8" s="6"/>
      <c r="F8" s="47"/>
      <c r="G8" s="48"/>
      <c r="H8" s="48"/>
      <c r="I8" s="48"/>
      <c r="J8" s="3"/>
    </row>
    <row r="9" spans="1:10" ht="52.15" customHeight="1" outlineLevel="1">
      <c r="A9" s="218" t="s">
        <v>934</v>
      </c>
      <c r="B9" s="218"/>
      <c r="C9" s="218"/>
      <c r="D9" s="218"/>
      <c r="E9" s="218"/>
      <c r="F9" s="218"/>
      <c r="G9" s="218"/>
      <c r="H9" s="218"/>
      <c r="I9" s="218"/>
    </row>
    <row r="10" spans="1:10" ht="35.450000000000003" customHeight="1">
      <c r="A10" s="277" t="s">
        <v>935</v>
      </c>
      <c r="B10" s="278"/>
      <c r="C10" s="278"/>
      <c r="D10" s="278"/>
      <c r="E10" s="278"/>
      <c r="F10" s="278"/>
      <c r="G10" s="278"/>
      <c r="H10" s="278"/>
      <c r="I10" s="279"/>
      <c r="J10" s="3"/>
    </row>
    <row r="11" spans="1:10">
      <c r="A11" s="142" t="s">
        <v>803</v>
      </c>
      <c r="B11" s="143"/>
      <c r="C11" s="143"/>
      <c r="D11" s="143"/>
      <c r="E11" s="143"/>
      <c r="F11" s="144"/>
      <c r="G11" s="148" t="s">
        <v>804</v>
      </c>
      <c r="H11" s="149"/>
      <c r="I11" s="210" t="s">
        <v>5</v>
      </c>
      <c r="J11" s="3"/>
    </row>
    <row r="12" spans="1:10">
      <c r="A12" s="145"/>
      <c r="B12" s="146"/>
      <c r="C12" s="146"/>
      <c r="D12" s="146"/>
      <c r="E12" s="146"/>
      <c r="F12" s="147"/>
      <c r="G12" s="27" t="s">
        <v>805</v>
      </c>
      <c r="H12" s="28" t="s">
        <v>806</v>
      </c>
      <c r="I12" s="211"/>
      <c r="J12" s="3"/>
    </row>
    <row r="13" spans="1:10" ht="15" customHeight="1">
      <c r="A13" s="265" t="s">
        <v>946</v>
      </c>
      <c r="B13" s="266"/>
      <c r="C13" s="266"/>
      <c r="D13" s="266"/>
      <c r="E13" s="266"/>
      <c r="F13" s="266"/>
      <c r="G13" s="266"/>
      <c r="H13" s="266"/>
      <c r="I13" s="267"/>
      <c r="J13" s="3"/>
    </row>
    <row r="14" spans="1:10" ht="33.75" customHeight="1">
      <c r="A14" s="280" t="s">
        <v>937</v>
      </c>
      <c r="B14" s="281"/>
      <c r="C14" s="286" t="s">
        <v>810</v>
      </c>
      <c r="D14" s="286"/>
      <c r="E14" s="286"/>
      <c r="F14" s="287"/>
      <c r="G14" s="18" t="s">
        <v>4</v>
      </c>
      <c r="H14" s="19"/>
      <c r="I14" s="19" t="s">
        <v>5</v>
      </c>
      <c r="J14" s="31" t="str">
        <f>_xlfn.XLOOKUP(C14,'Catalog List Data'!A:A,'Catalog List Data'!Credits)</f>
        <v>Credits</v>
      </c>
    </row>
    <row r="15" spans="1:10" ht="15" customHeight="1">
      <c r="A15" s="265" t="s">
        <v>947</v>
      </c>
      <c r="B15" s="266"/>
      <c r="C15" s="266"/>
      <c r="D15" s="266"/>
      <c r="E15" s="266"/>
      <c r="F15" s="266"/>
      <c r="G15" s="266"/>
      <c r="H15" s="266"/>
      <c r="I15" s="267"/>
      <c r="J15" s="31"/>
    </row>
    <row r="16" spans="1:10" ht="28.5" customHeight="1">
      <c r="A16" s="288" t="s">
        <v>948</v>
      </c>
      <c r="B16" s="289"/>
      <c r="C16" s="174" t="s">
        <v>810</v>
      </c>
      <c r="D16" s="174"/>
      <c r="E16" s="174"/>
      <c r="F16" s="175"/>
      <c r="G16" s="18" t="s">
        <v>4</v>
      </c>
      <c r="H16" s="19"/>
      <c r="I16" s="19" t="s">
        <v>5</v>
      </c>
      <c r="J16" s="31" t="str">
        <f>_xlfn.XLOOKUP(C16,'Catalog List Data'!A:A,'Catalog List Data'!Credits)</f>
        <v>Credits</v>
      </c>
    </row>
    <row r="17" spans="1:10" ht="28.5" customHeight="1">
      <c r="A17" s="290"/>
      <c r="B17" s="291"/>
      <c r="C17" s="174" t="s">
        <v>810</v>
      </c>
      <c r="D17" s="174"/>
      <c r="E17" s="174"/>
      <c r="F17" s="175"/>
      <c r="G17" s="18" t="s">
        <v>4</v>
      </c>
      <c r="H17" s="19"/>
      <c r="I17" s="19" t="s">
        <v>5</v>
      </c>
      <c r="J17" s="31" t="str">
        <f>_xlfn.XLOOKUP(C17,'Catalog List Data'!A:A,'Catalog List Data'!Credits)</f>
        <v>Credits</v>
      </c>
    </row>
    <row r="18" spans="1:10" ht="28.5" customHeight="1">
      <c r="A18" s="290"/>
      <c r="B18" s="291"/>
      <c r="C18" s="174" t="s">
        <v>810</v>
      </c>
      <c r="D18" s="174"/>
      <c r="E18" s="174"/>
      <c r="F18" s="175"/>
      <c r="G18" s="18" t="s">
        <v>4</v>
      </c>
      <c r="H18" s="19"/>
      <c r="I18" s="19" t="s">
        <v>5</v>
      </c>
      <c r="J18" s="31" t="str">
        <f>_xlfn.XLOOKUP(C18,'Catalog List Data'!A:A,'Catalog List Data'!Credits)</f>
        <v>Credits</v>
      </c>
    </row>
    <row r="19" spans="1:10" ht="28.5" customHeight="1">
      <c r="A19" s="290"/>
      <c r="B19" s="291"/>
      <c r="C19" s="174" t="s">
        <v>810</v>
      </c>
      <c r="D19" s="174"/>
      <c r="E19" s="174"/>
      <c r="F19" s="175"/>
      <c r="G19" s="18" t="s">
        <v>4</v>
      </c>
      <c r="H19" s="19"/>
      <c r="I19" s="19" t="s">
        <v>5</v>
      </c>
      <c r="J19" s="31" t="str">
        <f>_xlfn.XLOOKUP(C19,'Catalog List Data'!A:A,'Catalog List Data'!Credits)</f>
        <v>Credits</v>
      </c>
    </row>
    <row r="20" spans="1:10" ht="28.5" customHeight="1">
      <c r="A20" s="292"/>
      <c r="B20" s="293"/>
      <c r="C20" s="174" t="s">
        <v>810</v>
      </c>
      <c r="D20" s="174"/>
      <c r="E20" s="174"/>
      <c r="F20" s="175"/>
      <c r="G20" s="18" t="s">
        <v>4</v>
      </c>
      <c r="H20" s="19"/>
      <c r="I20" s="19" t="s">
        <v>5</v>
      </c>
      <c r="J20" s="31" t="str">
        <f>_xlfn.XLOOKUP(C20,'Catalog List Data'!A:A,'Catalog List Data'!Credits)</f>
        <v>Credits</v>
      </c>
    </row>
    <row r="21" spans="1:10" ht="25.9" customHeight="1">
      <c r="A21" s="114" t="s">
        <v>940</v>
      </c>
      <c r="B21" s="115"/>
      <c r="C21" s="114">
        <f>_xlfn.AGGREGATE(9,6,J14,J16:J20)</f>
        <v>0</v>
      </c>
      <c r="D21" s="116"/>
      <c r="E21" s="116"/>
      <c r="F21" s="116"/>
      <c r="G21" s="154"/>
      <c r="H21" s="154"/>
      <c r="I21" s="115"/>
      <c r="J21" s="3"/>
    </row>
    <row r="22" spans="1:10">
      <c r="A22" s="33"/>
      <c r="B22" s="34"/>
      <c r="C22" s="34"/>
      <c r="D22" s="34"/>
      <c r="E22" s="34"/>
      <c r="F22" s="34"/>
      <c r="G22" s="34"/>
      <c r="H22" s="34"/>
      <c r="I22" s="35"/>
      <c r="J22" s="3"/>
    </row>
    <row r="23" spans="1:10">
      <c r="A23" s="276" t="s">
        <v>949</v>
      </c>
      <c r="B23" s="276"/>
      <c r="C23" s="276"/>
      <c r="D23" s="276"/>
      <c r="E23" s="276"/>
      <c r="F23" s="276"/>
      <c r="G23" s="276"/>
      <c r="H23" s="276"/>
      <c r="I23" s="276"/>
      <c r="J23" s="3"/>
    </row>
    <row r="24" spans="1:10" ht="25.5">
      <c r="A24" s="118" t="s">
        <v>876</v>
      </c>
      <c r="B24" s="119"/>
      <c r="C24" s="119"/>
      <c r="D24" s="120"/>
      <c r="E24" s="36" t="s">
        <v>877</v>
      </c>
      <c r="F24" s="121" t="s">
        <v>878</v>
      </c>
      <c r="G24" s="121"/>
      <c r="H24" s="121" t="s">
        <v>879</v>
      </c>
      <c r="I24" s="121"/>
      <c r="J24" s="3"/>
    </row>
    <row r="25" spans="1:10" ht="23.25" customHeight="1">
      <c r="A25" s="258" t="s">
        <v>942</v>
      </c>
      <c r="B25" s="258"/>
      <c r="C25" s="258"/>
      <c r="D25" s="258"/>
      <c r="E25" s="37">
        <v>17</v>
      </c>
      <c r="F25" s="134">
        <f>C21</f>
        <v>0</v>
      </c>
      <c r="G25" s="134"/>
      <c r="H25" s="122" t="str">
        <f>IF(F25&gt;=E25,"Yes","")</f>
        <v/>
      </c>
      <c r="I25" s="122"/>
      <c r="J25" s="3"/>
    </row>
    <row r="26" spans="1:10" ht="45.75" customHeight="1">
      <c r="A26" s="284" t="s">
        <v>943</v>
      </c>
      <c r="B26" s="284"/>
      <c r="C26" s="284"/>
      <c r="D26" s="284"/>
      <c r="E26" s="87">
        <v>17</v>
      </c>
      <c r="F26" s="284">
        <f>F25</f>
        <v>0</v>
      </c>
      <c r="G26" s="284"/>
      <c r="H26" s="285" t="str">
        <f>IF(F26&gt;=E26,"Yes","")</f>
        <v/>
      </c>
      <c r="I26" s="285"/>
      <c r="J26" s="3"/>
    </row>
    <row r="27" spans="1:10" ht="55.9" customHeight="1">
      <c r="A27" s="294" t="s">
        <v>944</v>
      </c>
      <c r="B27" s="295"/>
      <c r="C27" s="295"/>
      <c r="D27" s="295"/>
      <c r="E27" s="295"/>
      <c r="F27" s="295"/>
      <c r="G27" s="295"/>
      <c r="H27" s="295"/>
      <c r="I27" s="296"/>
      <c r="J27" s="3"/>
    </row>
    <row r="28" spans="1:10" ht="22.5" customHeight="1">
      <c r="A28" s="105" t="s">
        <v>885</v>
      </c>
      <c r="B28" s="106"/>
      <c r="C28" s="106"/>
      <c r="D28" s="106"/>
      <c r="E28" s="106"/>
      <c r="F28" s="106"/>
      <c r="G28" s="106"/>
      <c r="H28" s="106"/>
      <c r="I28" s="107"/>
      <c r="J28" s="3"/>
    </row>
    <row r="29" spans="1:10" ht="15.6" customHeight="1">
      <c r="A29" s="39" t="s">
        <v>886</v>
      </c>
      <c r="B29" s="40"/>
      <c r="C29" s="40"/>
      <c r="D29" s="40"/>
      <c r="E29" s="40"/>
      <c r="F29" s="40"/>
      <c r="G29" s="40"/>
      <c r="H29" s="40"/>
      <c r="I29" s="41"/>
      <c r="J29" s="3"/>
    </row>
    <row r="30" spans="1:10" ht="15.6" customHeight="1">
      <c r="A30" s="268" t="s">
        <v>950</v>
      </c>
      <c r="B30" s="269"/>
      <c r="C30" s="269"/>
      <c r="D30" s="269"/>
      <c r="E30" s="269"/>
      <c r="F30" s="269"/>
      <c r="G30" s="269"/>
      <c r="H30" s="269"/>
      <c r="I30" s="270"/>
      <c r="J30" s="3"/>
    </row>
    <row r="31" spans="1:10" ht="15.6" customHeight="1">
      <c r="A31" s="271"/>
      <c r="B31" s="269"/>
      <c r="C31" s="269"/>
      <c r="D31" s="269"/>
      <c r="E31" s="269"/>
      <c r="F31" s="269"/>
      <c r="G31" s="269"/>
      <c r="H31" s="269"/>
      <c r="I31" s="270"/>
      <c r="J31" s="3"/>
    </row>
    <row r="32" spans="1:10" ht="15.6" customHeight="1">
      <c r="A32" s="271"/>
      <c r="B32" s="269"/>
      <c r="C32" s="269"/>
      <c r="D32" s="269"/>
      <c r="E32" s="269"/>
      <c r="F32" s="269"/>
      <c r="G32" s="269"/>
      <c r="H32" s="269"/>
      <c r="I32" s="270"/>
      <c r="J32" s="3"/>
    </row>
    <row r="33" spans="1:10" ht="15.6" customHeight="1">
      <c r="A33" s="271"/>
      <c r="B33" s="269"/>
      <c r="C33" s="269"/>
      <c r="D33" s="269"/>
      <c r="E33" s="269"/>
      <c r="F33" s="269"/>
      <c r="G33" s="269"/>
      <c r="H33" s="269"/>
      <c r="I33" s="270"/>
      <c r="J33" s="3"/>
    </row>
    <row r="34" spans="1:10" ht="15.95" customHeight="1">
      <c r="A34" s="271"/>
      <c r="B34" s="269"/>
      <c r="C34" s="269"/>
      <c r="D34" s="269"/>
      <c r="E34" s="269"/>
      <c r="F34" s="269"/>
      <c r="G34" s="269"/>
      <c r="H34" s="269"/>
      <c r="I34" s="270"/>
      <c r="J34" s="3"/>
    </row>
    <row r="35" spans="1:10" ht="10.5" customHeight="1">
      <c r="A35" s="272"/>
      <c r="B35" s="273"/>
      <c r="C35" s="273"/>
      <c r="D35" s="273"/>
      <c r="E35" s="273"/>
      <c r="F35" s="273"/>
      <c r="G35" s="273"/>
      <c r="H35" s="273"/>
      <c r="I35" s="274"/>
      <c r="J35" s="3"/>
    </row>
    <row r="36" spans="1:10"/>
    <row r="37" spans="1:10"/>
  </sheetData>
  <mergeCells count="39">
    <mergeCell ref="A2:I2"/>
    <mergeCell ref="A3:I3"/>
    <mergeCell ref="B5:D5"/>
    <mergeCell ref="G5:I5"/>
    <mergeCell ref="B6:D6"/>
    <mergeCell ref="G6:I6"/>
    <mergeCell ref="C20:F20"/>
    <mergeCell ref="B7:D7"/>
    <mergeCell ref="G7:I7"/>
    <mergeCell ref="A9:I9"/>
    <mergeCell ref="A10:I10"/>
    <mergeCell ref="A11:F12"/>
    <mergeCell ref="G11:H11"/>
    <mergeCell ref="I11:I12"/>
    <mergeCell ref="A30:I35"/>
    <mergeCell ref="A27:I27"/>
    <mergeCell ref="A28:I28"/>
    <mergeCell ref="A21:B21"/>
    <mergeCell ref="C21:I21"/>
    <mergeCell ref="A23:I23"/>
    <mergeCell ref="A24:D24"/>
    <mergeCell ref="F24:G24"/>
    <mergeCell ref="H24:I24"/>
    <mergeCell ref="B1:H1"/>
    <mergeCell ref="A25:D25"/>
    <mergeCell ref="F25:G25"/>
    <mergeCell ref="H25:I25"/>
    <mergeCell ref="A26:D26"/>
    <mergeCell ref="F26:G26"/>
    <mergeCell ref="H26:I26"/>
    <mergeCell ref="A13:I13"/>
    <mergeCell ref="A14:B14"/>
    <mergeCell ref="C14:F14"/>
    <mergeCell ref="A15:I15"/>
    <mergeCell ref="A16:B20"/>
    <mergeCell ref="C16:F16"/>
    <mergeCell ref="C17:F17"/>
    <mergeCell ref="C18:F18"/>
    <mergeCell ref="C19:F19"/>
  </mergeCells>
  <conditionalFormatting sqref="H25:I26">
    <cfRule type="containsText" dxfId="10" priority="29" operator="containsText" text="Yes">
      <formula>NOT(ISERROR(SEARCH("Yes",H25)))</formula>
    </cfRule>
  </conditionalFormatting>
  <dataValidations count="2">
    <dataValidation type="list" allowBlank="1" showInputMessage="1" showErrorMessage="1" sqref="G14 G16:G20" xr:uid="{CF3EB566-18BB-4BB0-9654-8867C93C727B}">
      <formula1>Term</formula1>
    </dataValidation>
    <dataValidation type="list" allowBlank="1" showInputMessage="1" showErrorMessage="1" sqref="I16:I20 I14" xr:uid="{BD63A448-8EA0-42AE-B5DD-B209001A4250}">
      <formula1>Grade</formula1>
    </dataValidation>
  </dataValidations>
  <hyperlinks>
    <hyperlink ref="A28:I28" r:id="rId1" display="The most updated degree information can be found via. NICC's most recent College Catalog. Linked here. " xr:uid="{DA7260EB-D5EF-4B6F-AB21-F5E3E0E1E501}"/>
  </hyperlinks>
  <pageMargins left="0.7" right="0.7" top="0.75" bottom="0.75" header="0.3" footer="0.3"/>
  <pageSetup orientation="portrait"/>
  <extLst>
    <ext xmlns:x14="http://schemas.microsoft.com/office/spreadsheetml/2009/9/main" uri="{78C0D931-6437-407d-A8EE-F0AAD7539E65}">
      <x14:conditionalFormattings>
        <x14:conditionalFormatting xmlns:xm="http://schemas.microsoft.com/office/excel/2006/main">
          <x14:cfRule type="cellIs" priority="6" operator="equal" id="{4C251A61-0605-40C7-815B-96B98DDED417}">
            <xm:f>'Catalog List Data'!$F$18</xm:f>
            <x14:dxf>
              <fill>
                <patternFill>
                  <bgColor rgb="FFF19B6B"/>
                </patternFill>
              </fill>
            </x14:dxf>
          </x14:cfRule>
          <x14:cfRule type="cellIs" priority="7" operator="equal" id="{8DC2ECE3-81BC-489E-A3C7-272927E7A407}">
            <xm:f>'Catalog List Data'!$F$12</xm:f>
            <x14:dxf>
              <fill>
                <patternFill>
                  <bgColor rgb="FF8ED973"/>
                </patternFill>
              </fill>
            </x14:dxf>
          </x14:cfRule>
          <x14:cfRule type="cellIs" priority="8" operator="equal" id="{348A82CA-FAEB-40B4-8FC2-66F1BF4AE005}">
            <xm:f>'Catalog List Data'!$F$11</xm:f>
            <x14:dxf>
              <fill>
                <patternFill>
                  <bgColor rgb="FFFF8989"/>
                </patternFill>
              </fill>
            </x14:dxf>
          </x14:cfRule>
          <x14:cfRule type="cellIs" priority="9" operator="equal" id="{255AFC50-4987-4160-ACF2-E3205080E788}">
            <xm:f>'Catalog List Data'!$F$13</xm:f>
            <x14:dxf>
              <fill>
                <patternFill>
                  <bgColor rgb="FFFFDB69"/>
                </patternFill>
              </fill>
            </x14:dxf>
          </x14:cfRule>
          <x14:cfRule type="cellIs" priority="10" operator="equal" id="{1E1D68A9-5ED7-43FC-9D76-EB5507C6002B}">
            <xm:f>'Catalog List Data'!$F$15</xm:f>
            <x14:dxf>
              <fill>
                <patternFill>
                  <bgColor rgb="FFF7C7AC"/>
                </patternFill>
              </fill>
            </x14:dxf>
          </x14:cfRule>
          <xm:sqref>I14</xm:sqref>
        </x14:conditionalFormatting>
        <x14:conditionalFormatting xmlns:xm="http://schemas.microsoft.com/office/excel/2006/main">
          <x14:cfRule type="cellIs" priority="1" operator="equal" id="{F63EE346-103C-4924-9EE0-F3217C18C680}">
            <xm:f>'Catalog List Data'!$F$18</xm:f>
            <x14:dxf>
              <fill>
                <patternFill>
                  <bgColor rgb="FFF19B6B"/>
                </patternFill>
              </fill>
            </x14:dxf>
          </x14:cfRule>
          <x14:cfRule type="cellIs" priority="2" operator="equal" id="{86B70A76-C594-468E-AF7B-B73824E4421A}">
            <xm:f>'Catalog List Data'!$F$12</xm:f>
            <x14:dxf>
              <fill>
                <patternFill>
                  <bgColor rgb="FF8ED973"/>
                </patternFill>
              </fill>
            </x14:dxf>
          </x14:cfRule>
          <x14:cfRule type="cellIs" priority="3" operator="equal" id="{1EC324B5-37A9-4D4F-9793-5503D6C8D71C}">
            <xm:f>'Catalog List Data'!$F$11</xm:f>
            <x14:dxf>
              <fill>
                <patternFill>
                  <bgColor rgb="FFFF8989"/>
                </patternFill>
              </fill>
            </x14:dxf>
          </x14:cfRule>
          <x14:cfRule type="cellIs" priority="4" operator="equal" id="{9602803F-E588-492B-86AA-63BA9A809E28}">
            <xm:f>'Catalog List Data'!$F$13</xm:f>
            <x14:dxf>
              <fill>
                <patternFill>
                  <bgColor rgb="FFFFDB69"/>
                </patternFill>
              </fill>
            </x14:dxf>
          </x14:cfRule>
          <x14:cfRule type="cellIs" priority="5" operator="equal" id="{365FA9A9-596E-495F-AF6D-3362A72B7B01}">
            <xm:f>'Catalog List Data'!$F$15</xm:f>
            <x14:dxf>
              <fill>
                <patternFill>
                  <bgColor rgb="FFF7C7AC"/>
                </patternFill>
              </fill>
            </x14:dxf>
          </x14:cfRule>
          <xm:sqref>I16:I20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6F72C9AB-2CFD-4626-A59A-7E50735D8AA2}">
          <x14:formula1>
            <xm:f>'BA-C ListData'!$A:$A</xm:f>
          </x14:formula1>
          <xm:sqref>C14:F14</xm:sqref>
        </x14:dataValidation>
        <x14:dataValidation type="list" allowBlank="1" showInputMessage="1" showErrorMessage="1" xr:uid="{2FEDACE0-A3BF-4DF1-8D65-BD7A9BF59402}">
          <x14:formula1>
            <xm:f>'BA-C ListData'!$B:$B</xm:f>
          </x14:formula1>
          <xm:sqref>C16:F20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20C57-77D4-4E5C-B9AC-F8C520CE8683}">
  <dimension ref="A1:B13"/>
  <sheetViews>
    <sheetView zoomScale="150" workbookViewId="0">
      <selection activeCell="B3" sqref="B3"/>
    </sheetView>
  </sheetViews>
  <sheetFormatPr defaultRowHeight="14.45"/>
  <cols>
    <col min="1" max="1" width="68.85546875" bestFit="1" customWidth="1"/>
    <col min="2" max="2" width="73.42578125" bestFit="1" customWidth="1"/>
  </cols>
  <sheetData>
    <row r="1" spans="1:2">
      <c r="A1" t="s">
        <v>810</v>
      </c>
      <c r="B1" t="s">
        <v>810</v>
      </c>
    </row>
    <row r="2" spans="1:2">
      <c r="A2" t="str" cm="1">
        <f t="array" ref="A2:A7">_xlfn.SORTBY(_xlfn.CHOOSECOLS(_xlfn._xlws.FILTER(List_Data,(Req_Area="CO")*(ISNUMBER(SEARCH("BA-C",Program)))+(Req_Area="Note")),1),MATCH(_xlfn.CHOOSECOLS(_xlfn._xlws.FILTER(List_Data,(Req_Area="CO")*(ISNUMBER(SEARCH("BA-C",Program)))+(Req_Area="Note")),1),Course_Name,0))</f>
        <v>EDUC 1010 STUDENT SUCCESS STRATEGIES (2)</v>
      </c>
      <c r="B2" t="str" cm="1">
        <f t="array" ref="B2:B13">_xlfn.SORTBY(_xlfn.CHOOSECOLS(_xlfn._xlws.FILTER(List_Data,(Req_Area="CH1")*(ISNUMBER(SEARCH("BA-C",Program)))+(Req_Area="Note")),1),MATCH(_xlfn.CHOOSECOLS(_xlfn._xlws.FILTER(List_Data,(Req_Area="CH1")*(ISNUMBER(SEARCH("BA-C",Program)))+(Req_Area="Note")),1),Course_Name,0))</f>
        <v>ACCT 1200 PRINCIPLES OF ACCOUNTING I (3)</v>
      </c>
    </row>
    <row r="3" spans="1:2">
      <c r="A3" t="str">
        <v>Course not listed. Detail in comments (4 cr.)</v>
      </c>
      <c r="B3" t="str">
        <v>BSAD 1050 INTRODUCTION TO BUSINESS (3)</v>
      </c>
    </row>
    <row r="4" spans="1:2">
      <c r="A4" t="str">
        <v>Course not listed. Detail in comments (3 cr.)</v>
      </c>
      <c r="B4" t="str">
        <v>BSAD 2310 ETHICS (3)</v>
      </c>
    </row>
    <row r="5" spans="1:2">
      <c r="A5" t="str">
        <v>Course not listed. Detail in comments (2 cr.)</v>
      </c>
      <c r="B5" t="str">
        <v>BSAD 2520 PRINCIPLES OF MARKETING (3)</v>
      </c>
    </row>
    <row r="6" spans="1:2">
      <c r="A6" t="str">
        <v>Course not listed. Detail in comments (1 cr.)</v>
      </c>
      <c r="B6" t="str">
        <v>BSAD 2540 PRINCIPLES OF MANAGEMENT (3)</v>
      </c>
    </row>
    <row r="7" spans="1:2">
      <c r="A7" t="str">
        <v>Exempt from requirement after speaking with Registrar. Detail in comments.</v>
      </c>
      <c r="B7" t="str">
        <v>BSAD 2700 BUSINESS LAW I (3)</v>
      </c>
    </row>
    <row r="8" spans="1:2">
      <c r="B8" t="str">
        <v>MATH 2170 APPLIED STATISTICS (3)</v>
      </c>
    </row>
    <row r="9" spans="1:2">
      <c r="B9" t="str">
        <v>Course not listed. Detail in comments (4 cr.)</v>
      </c>
    </row>
    <row r="10" spans="1:2">
      <c r="B10" t="str">
        <v>Course not listed. Detail in comments (3 cr.)</v>
      </c>
    </row>
    <row r="11" spans="1:2">
      <c r="B11" t="str">
        <v>Course not listed. Detail in comments (2 cr.)</v>
      </c>
    </row>
    <row r="12" spans="1:2">
      <c r="B12" t="str">
        <v>Course not listed. Detail in comments (1 cr.)</v>
      </c>
    </row>
    <row r="13" spans="1:2">
      <c r="B13" t="str">
        <v>Exempt from requirement after speaking with Registrar. Detail in comments.</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096E7-46DC-4540-AF3C-D13FB9148473}">
  <sheetPr>
    <pageSetUpPr fitToPage="1"/>
  </sheetPr>
  <dimension ref="A1:G27"/>
  <sheetViews>
    <sheetView topLeftCell="A11" zoomScale="90" zoomScaleNormal="90" workbookViewId="0">
      <selection activeCell="B17" sqref="B17"/>
    </sheetView>
  </sheetViews>
  <sheetFormatPr defaultColWidth="8.85546875" defaultRowHeight="14.45"/>
  <cols>
    <col min="1" max="1" width="17.5703125" style="58" customWidth="1"/>
    <col min="2" max="2" width="32" style="58" customWidth="1"/>
    <col min="3" max="3" width="28" style="58" customWidth="1"/>
    <col min="4" max="4" width="18.28515625" style="58" customWidth="1"/>
    <col min="5" max="5" width="18.85546875" style="58" customWidth="1"/>
    <col min="6" max="6" width="36.140625" style="58" customWidth="1"/>
    <col min="7" max="7" width="40.7109375" style="58" customWidth="1"/>
    <col min="8" max="16384" width="8.85546875" style="58"/>
  </cols>
  <sheetData>
    <row r="1" spans="1:7" ht="18">
      <c r="A1" s="55" t="s">
        <v>724</v>
      </c>
      <c r="B1" s="55" t="s">
        <v>725</v>
      </c>
      <c r="C1" s="55" t="s">
        <v>726</v>
      </c>
      <c r="D1" s="55" t="s">
        <v>727</v>
      </c>
      <c r="E1" s="56" t="s">
        <v>728</v>
      </c>
      <c r="F1" s="56" t="s">
        <v>729</v>
      </c>
      <c r="G1" s="57" t="s">
        <v>730</v>
      </c>
    </row>
    <row r="2" spans="1:7" ht="36">
      <c r="A2" s="59" t="s">
        <v>553</v>
      </c>
      <c r="B2" s="60" t="s">
        <v>731</v>
      </c>
      <c r="C2" s="60" t="s">
        <v>732</v>
      </c>
      <c r="D2" s="61" t="s">
        <v>733</v>
      </c>
      <c r="E2" s="62" t="s">
        <v>136</v>
      </c>
      <c r="F2" s="63" t="s">
        <v>734</v>
      </c>
      <c r="G2" s="64" t="s">
        <v>733</v>
      </c>
    </row>
    <row r="3" spans="1:7" ht="18">
      <c r="A3" s="59" t="s">
        <v>530</v>
      </c>
      <c r="B3" s="60" t="s">
        <v>731</v>
      </c>
      <c r="C3" s="60" t="s">
        <v>735</v>
      </c>
      <c r="D3" s="61" t="s">
        <v>733</v>
      </c>
      <c r="E3" s="62" t="s">
        <v>151</v>
      </c>
      <c r="F3" s="63" t="s">
        <v>736</v>
      </c>
      <c r="G3" s="64" t="s">
        <v>737</v>
      </c>
    </row>
    <row r="4" spans="1:7" ht="18">
      <c r="A4" s="59" t="s">
        <v>315</v>
      </c>
      <c r="B4" s="60" t="s">
        <v>738</v>
      </c>
      <c r="C4" s="65" t="s">
        <v>739</v>
      </c>
      <c r="D4" s="59">
        <v>1</v>
      </c>
      <c r="E4" s="62" t="s">
        <v>339</v>
      </c>
      <c r="F4" s="63" t="s">
        <v>736</v>
      </c>
      <c r="G4" s="64" t="s">
        <v>740</v>
      </c>
    </row>
    <row r="5" spans="1:7" ht="18">
      <c r="A5" s="59" t="s">
        <v>138</v>
      </c>
      <c r="B5" s="60" t="s">
        <v>738</v>
      </c>
      <c r="C5" s="65" t="s">
        <v>739</v>
      </c>
      <c r="D5" s="59">
        <v>2</v>
      </c>
      <c r="E5" s="62" t="s">
        <v>199</v>
      </c>
      <c r="F5" s="63" t="s">
        <v>741</v>
      </c>
      <c r="G5" s="64" t="s">
        <v>733</v>
      </c>
    </row>
    <row r="6" spans="1:7" ht="18">
      <c r="A6" s="59" t="s">
        <v>140</v>
      </c>
      <c r="B6" s="60" t="s">
        <v>738</v>
      </c>
      <c r="C6" s="65" t="s">
        <v>742</v>
      </c>
      <c r="D6" s="61" t="s">
        <v>733</v>
      </c>
      <c r="E6" s="62" t="s">
        <v>51</v>
      </c>
      <c r="F6" s="63" t="s">
        <v>743</v>
      </c>
      <c r="G6" s="64" t="s">
        <v>733</v>
      </c>
    </row>
    <row r="7" spans="1:7" ht="36">
      <c r="A7" s="59" t="s">
        <v>75</v>
      </c>
      <c r="B7" s="60" t="s">
        <v>744</v>
      </c>
      <c r="C7" s="65" t="s">
        <v>745</v>
      </c>
      <c r="D7" s="61" t="s">
        <v>733</v>
      </c>
      <c r="E7" s="62" t="s">
        <v>251</v>
      </c>
      <c r="F7" s="63" t="s">
        <v>746</v>
      </c>
      <c r="G7" s="64" t="s">
        <v>733</v>
      </c>
    </row>
    <row r="8" spans="1:7" ht="36">
      <c r="A8" s="59" t="s">
        <v>11</v>
      </c>
      <c r="B8" s="60" t="s">
        <v>744</v>
      </c>
      <c r="C8" s="65" t="s">
        <v>747</v>
      </c>
      <c r="D8" s="61" t="s">
        <v>733</v>
      </c>
      <c r="E8" s="62" t="s">
        <v>231</v>
      </c>
      <c r="F8" s="63" t="s">
        <v>748</v>
      </c>
      <c r="G8" s="64" t="s">
        <v>733</v>
      </c>
    </row>
    <row r="9" spans="1:7" ht="36">
      <c r="A9" s="59" t="s">
        <v>57</v>
      </c>
      <c r="B9" s="60" t="s">
        <v>744</v>
      </c>
      <c r="C9" s="65" t="s">
        <v>749</v>
      </c>
      <c r="D9" s="61" t="s">
        <v>733</v>
      </c>
      <c r="E9" s="62" t="s">
        <v>750</v>
      </c>
      <c r="F9" s="63" t="s">
        <v>751</v>
      </c>
      <c r="G9" s="64" t="s">
        <v>733</v>
      </c>
    </row>
    <row r="10" spans="1:7" ht="36">
      <c r="A10" s="59" t="s">
        <v>300</v>
      </c>
      <c r="B10" s="60" t="s">
        <v>752</v>
      </c>
      <c r="C10" s="65" t="s">
        <v>753</v>
      </c>
      <c r="D10" s="61" t="s">
        <v>733</v>
      </c>
      <c r="E10" s="62" t="s">
        <v>116</v>
      </c>
      <c r="F10" s="63" t="s">
        <v>754</v>
      </c>
      <c r="G10" s="64" t="s">
        <v>733</v>
      </c>
    </row>
    <row r="11" spans="1:7" ht="36">
      <c r="A11" s="59" t="s">
        <v>112</v>
      </c>
      <c r="B11" s="60" t="s">
        <v>752</v>
      </c>
      <c r="C11" s="65" t="s">
        <v>755</v>
      </c>
      <c r="D11" s="61" t="s">
        <v>733</v>
      </c>
      <c r="E11" s="62" t="s">
        <v>185</v>
      </c>
      <c r="F11" s="63" t="s">
        <v>756</v>
      </c>
      <c r="G11" s="64" t="s">
        <v>733</v>
      </c>
    </row>
    <row r="12" spans="1:7" ht="18">
      <c r="A12" s="59" t="s">
        <v>278</v>
      </c>
      <c r="B12" s="60" t="s">
        <v>757</v>
      </c>
      <c r="C12" s="65" t="s">
        <v>758</v>
      </c>
      <c r="D12" s="59">
        <v>1</v>
      </c>
      <c r="E12" s="62" t="s">
        <v>415</v>
      </c>
      <c r="F12" s="63" t="s">
        <v>759</v>
      </c>
      <c r="G12" s="64" t="s">
        <v>760</v>
      </c>
    </row>
    <row r="13" spans="1:7" ht="18">
      <c r="A13" s="59" t="s">
        <v>255</v>
      </c>
      <c r="B13" s="60" t="s">
        <v>757</v>
      </c>
      <c r="C13" s="65" t="s">
        <v>758</v>
      </c>
      <c r="D13" s="59">
        <v>2</v>
      </c>
      <c r="E13" s="62" t="s">
        <v>761</v>
      </c>
      <c r="F13" s="63" t="s">
        <v>759</v>
      </c>
      <c r="G13" s="64" t="s">
        <v>762</v>
      </c>
    </row>
    <row r="14" spans="1:7" ht="18">
      <c r="A14" s="59" t="s">
        <v>763</v>
      </c>
      <c r="B14" s="60" t="s">
        <v>757</v>
      </c>
      <c r="C14" s="65" t="s">
        <v>764</v>
      </c>
      <c r="D14" s="59">
        <v>1</v>
      </c>
      <c r="E14" s="62" t="s">
        <v>564</v>
      </c>
      <c r="F14" s="63" t="s">
        <v>765</v>
      </c>
      <c r="G14" s="64" t="s">
        <v>766</v>
      </c>
    </row>
    <row r="15" spans="1:7" ht="18">
      <c r="A15" s="59" t="s">
        <v>767</v>
      </c>
      <c r="B15" s="60" t="s">
        <v>757</v>
      </c>
      <c r="C15" s="65" t="s">
        <v>764</v>
      </c>
      <c r="D15" s="59">
        <v>2</v>
      </c>
      <c r="E15" s="62" t="s">
        <v>538</v>
      </c>
      <c r="F15" s="63" t="s">
        <v>765</v>
      </c>
      <c r="G15" s="64" t="s">
        <v>768</v>
      </c>
    </row>
    <row r="16" spans="1:7" ht="18">
      <c r="A16" s="59" t="s">
        <v>19</v>
      </c>
      <c r="B16" s="65" t="s">
        <v>769</v>
      </c>
      <c r="C16" s="60" t="s">
        <v>733</v>
      </c>
      <c r="D16" s="61" t="s">
        <v>733</v>
      </c>
      <c r="E16" s="62" t="s">
        <v>134</v>
      </c>
      <c r="F16" s="63" t="s">
        <v>770</v>
      </c>
      <c r="G16" s="64" t="s">
        <v>737</v>
      </c>
    </row>
    <row r="17" spans="1:7" ht="36">
      <c r="A17" s="59" t="s">
        <v>15</v>
      </c>
      <c r="B17" s="65" t="s">
        <v>771</v>
      </c>
      <c r="C17" s="60" t="s">
        <v>733</v>
      </c>
      <c r="D17" s="61" t="s">
        <v>733</v>
      </c>
      <c r="E17" s="62" t="s">
        <v>338</v>
      </c>
      <c r="F17" s="63" t="s">
        <v>770</v>
      </c>
      <c r="G17" s="64" t="s">
        <v>772</v>
      </c>
    </row>
    <row r="18" spans="1:7" ht="36">
      <c r="A18" s="59" t="s">
        <v>163</v>
      </c>
      <c r="B18" s="65" t="s">
        <v>773</v>
      </c>
      <c r="C18" s="60" t="s">
        <v>733</v>
      </c>
      <c r="D18" s="61" t="s">
        <v>733</v>
      </c>
      <c r="E18" s="62" t="s">
        <v>257</v>
      </c>
      <c r="F18" s="63" t="s">
        <v>770</v>
      </c>
      <c r="G18" s="64" t="s">
        <v>774</v>
      </c>
    </row>
    <row r="19" spans="1:7" ht="36">
      <c r="A19" s="66" t="s">
        <v>7</v>
      </c>
      <c r="B19" s="67" t="s">
        <v>775</v>
      </c>
      <c r="C19" s="68" t="s">
        <v>733</v>
      </c>
      <c r="D19" s="69" t="s">
        <v>733</v>
      </c>
      <c r="E19" s="62" t="s">
        <v>259</v>
      </c>
      <c r="F19" s="63" t="s">
        <v>770</v>
      </c>
      <c r="G19" s="64" t="s">
        <v>776</v>
      </c>
    </row>
    <row r="20" spans="1:7" ht="18">
      <c r="A20" s="70" t="s">
        <v>177</v>
      </c>
      <c r="B20" s="71" t="s">
        <v>777</v>
      </c>
      <c r="C20" s="72" t="s">
        <v>733</v>
      </c>
      <c r="D20" s="73" t="s">
        <v>733</v>
      </c>
      <c r="E20" s="74" t="s">
        <v>285</v>
      </c>
      <c r="F20" s="63" t="s">
        <v>770</v>
      </c>
      <c r="G20" s="64" t="s">
        <v>778</v>
      </c>
    </row>
    <row r="21" spans="1:7" ht="31.9">
      <c r="A21" s="70" t="s">
        <v>779</v>
      </c>
      <c r="B21" s="75" t="s">
        <v>780</v>
      </c>
      <c r="C21" s="72" t="s">
        <v>733</v>
      </c>
      <c r="D21" s="73" t="s">
        <v>733</v>
      </c>
      <c r="E21" s="74" t="s">
        <v>406</v>
      </c>
      <c r="F21" s="63" t="s">
        <v>770</v>
      </c>
      <c r="G21" s="64" t="s">
        <v>762</v>
      </c>
    </row>
    <row r="22" spans="1:7" ht="31.9">
      <c r="A22" s="70" t="s">
        <v>22</v>
      </c>
      <c r="B22" s="75" t="s">
        <v>781</v>
      </c>
      <c r="C22" s="72" t="s">
        <v>733</v>
      </c>
      <c r="D22" s="73" t="s">
        <v>733</v>
      </c>
      <c r="E22" s="74" t="s">
        <v>389</v>
      </c>
      <c r="F22" s="63" t="s">
        <v>770</v>
      </c>
      <c r="G22" s="64" t="s">
        <v>760</v>
      </c>
    </row>
    <row r="23" spans="1:7" ht="31.9">
      <c r="A23" s="70" t="s">
        <v>53</v>
      </c>
      <c r="B23" s="75" t="s">
        <v>782</v>
      </c>
      <c r="C23" s="72" t="s">
        <v>733</v>
      </c>
      <c r="D23" s="73" t="s">
        <v>733</v>
      </c>
      <c r="E23" s="74" t="s">
        <v>554</v>
      </c>
      <c r="F23" s="63" t="s">
        <v>770</v>
      </c>
      <c r="G23" s="64" t="s">
        <v>768</v>
      </c>
    </row>
    <row r="24" spans="1:7" ht="31.9">
      <c r="A24" s="70" t="s">
        <v>70</v>
      </c>
      <c r="B24" s="75" t="s">
        <v>783</v>
      </c>
      <c r="C24" s="72" t="s">
        <v>733</v>
      </c>
      <c r="D24" s="73" t="s">
        <v>733</v>
      </c>
      <c r="E24" s="74" t="s">
        <v>784</v>
      </c>
      <c r="F24" s="63" t="s">
        <v>770</v>
      </c>
      <c r="G24" s="64" t="s">
        <v>766</v>
      </c>
    </row>
    <row r="25" spans="1:7" ht="31.9">
      <c r="A25" s="70" t="s">
        <v>50</v>
      </c>
      <c r="B25" s="75" t="s">
        <v>785</v>
      </c>
      <c r="C25" s="72" t="s">
        <v>733</v>
      </c>
      <c r="D25" s="73" t="s">
        <v>733</v>
      </c>
      <c r="E25" s="74" t="s">
        <v>109</v>
      </c>
      <c r="F25" s="63" t="s">
        <v>770</v>
      </c>
      <c r="G25" s="64" t="s">
        <v>786</v>
      </c>
    </row>
    <row r="26" spans="1:7" ht="18">
      <c r="A26" s="76"/>
      <c r="B26" s="72"/>
      <c r="C26" s="72"/>
      <c r="D26" s="73"/>
      <c r="E26" s="74" t="s">
        <v>121</v>
      </c>
      <c r="F26" s="63" t="s">
        <v>770</v>
      </c>
      <c r="G26" s="64" t="s">
        <v>786</v>
      </c>
    </row>
    <row r="27" spans="1:7" ht="18">
      <c r="A27" s="76"/>
      <c r="B27" s="72"/>
      <c r="C27" s="72"/>
      <c r="D27" s="73"/>
      <c r="E27" s="74" t="s">
        <v>198</v>
      </c>
      <c r="F27" s="63" t="s">
        <v>770</v>
      </c>
      <c r="G27" s="64" t="s">
        <v>741</v>
      </c>
    </row>
  </sheetData>
  <pageMargins left="0.7" right="0.7" top="0.75" bottom="0.75" header="0.3" footer="0.3"/>
  <pageSetup scale="63"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897B6-111B-4539-B54D-D51DD2973C6F}">
  <sheetPr>
    <tabColor theme="4" tint="0.39997558519241921"/>
    <pageSetUpPr fitToPage="1"/>
  </sheetPr>
  <dimension ref="A1:K96"/>
  <sheetViews>
    <sheetView tabSelected="1" view="pageLayout" zoomScale="123" zoomScaleNormal="70" zoomScaleSheetLayoutView="79" zoomScalePageLayoutView="123" workbookViewId="0">
      <selection activeCell="R15" sqref="R15"/>
    </sheetView>
  </sheetViews>
  <sheetFormatPr defaultColWidth="8" defaultRowHeight="16.5" customHeight="1" outlineLevelRow="1"/>
  <cols>
    <col min="1" max="1" width="12.7109375" style="2" customWidth="1"/>
    <col min="2" max="2" width="17.7109375" style="2" customWidth="1"/>
    <col min="3" max="3" width="20.140625" style="2" customWidth="1"/>
    <col min="4" max="4" width="9.5703125" style="2" customWidth="1"/>
    <col min="5" max="5" width="14.85546875" style="2" customWidth="1"/>
    <col min="6" max="6" width="13.28515625" style="2" customWidth="1"/>
    <col min="7" max="7" width="8.140625" style="2" customWidth="1"/>
    <col min="8" max="8" width="6.85546875" style="2" customWidth="1"/>
    <col min="9" max="9" width="10.28515625" style="2" customWidth="1"/>
    <col min="10" max="10" width="10.28515625" style="3" hidden="1" customWidth="1"/>
    <col min="11" max="16384" width="8" style="3"/>
  </cols>
  <sheetData>
    <row r="1" spans="1:10" ht="30.75">
      <c r="A1" s="1"/>
      <c r="B1" s="101" t="s">
        <v>787</v>
      </c>
      <c r="C1" s="101"/>
      <c r="D1" s="101"/>
      <c r="E1" s="101"/>
      <c r="F1" s="101"/>
      <c r="G1" s="101"/>
      <c r="H1" s="101"/>
    </row>
    <row r="2" spans="1:10" ht="18.75">
      <c r="A2" s="194" t="s">
        <v>788</v>
      </c>
      <c r="B2" s="194"/>
      <c r="C2" s="194"/>
      <c r="D2" s="194"/>
      <c r="E2" s="194"/>
      <c r="F2" s="194"/>
      <c r="G2" s="194"/>
      <c r="H2" s="194"/>
      <c r="I2" s="194"/>
    </row>
    <row r="3" spans="1:10" ht="20.25">
      <c r="A3" s="195" t="s">
        <v>789</v>
      </c>
      <c r="B3" s="195"/>
      <c r="C3" s="195"/>
      <c r="D3" s="195"/>
      <c r="E3" s="195"/>
      <c r="F3" s="195"/>
      <c r="G3" s="195"/>
      <c r="H3" s="195"/>
      <c r="I3" s="195"/>
    </row>
    <row r="4" spans="1:10" ht="10.15" customHeight="1" outlineLevel="1">
      <c r="A4" s="4"/>
    </row>
    <row r="5" spans="1:10" ht="24" customHeight="1" outlineLevel="1">
      <c r="A5" s="5" t="s">
        <v>790</v>
      </c>
      <c r="B5" s="196"/>
      <c r="C5" s="197"/>
      <c r="D5" s="198"/>
      <c r="E5" s="6"/>
      <c r="F5" s="7" t="s">
        <v>791</v>
      </c>
      <c r="G5" s="199"/>
      <c r="H5" s="200"/>
      <c r="I5" s="201"/>
    </row>
    <row r="6" spans="1:10" ht="24" customHeight="1" outlineLevel="1">
      <c r="A6" s="8" t="s">
        <v>792</v>
      </c>
      <c r="B6" s="202"/>
      <c r="C6" s="203"/>
      <c r="D6" s="204"/>
      <c r="E6" s="6"/>
      <c r="F6" s="9" t="s">
        <v>793</v>
      </c>
      <c r="G6" s="205"/>
      <c r="H6" s="206"/>
      <c r="I6" s="207"/>
    </row>
    <row r="7" spans="1:10" ht="24" customHeight="1" outlineLevel="1">
      <c r="A7" s="10" t="s">
        <v>794</v>
      </c>
      <c r="B7" s="212"/>
      <c r="C7" s="213"/>
      <c r="D7" s="214"/>
      <c r="E7" s="6"/>
      <c r="F7" s="11" t="s">
        <v>795</v>
      </c>
      <c r="G7" s="215"/>
      <c r="H7" s="216"/>
      <c r="I7" s="217"/>
    </row>
    <row r="8" spans="1:10" ht="10.9" customHeight="1" outlineLevel="1">
      <c r="A8" s="12"/>
      <c r="B8" s="13"/>
      <c r="C8" s="13"/>
      <c r="E8" s="6"/>
      <c r="F8" s="14"/>
      <c r="G8" s="14"/>
      <c r="H8" s="14"/>
      <c r="I8" s="14"/>
    </row>
    <row r="9" spans="1:10" ht="45" customHeight="1" outlineLevel="1">
      <c r="A9" s="218" t="s">
        <v>796</v>
      </c>
      <c r="B9" s="218"/>
      <c r="C9" s="218"/>
      <c r="D9" s="218"/>
      <c r="E9" s="218"/>
      <c r="F9" s="218"/>
      <c r="G9" s="218"/>
      <c r="H9" s="218"/>
      <c r="I9" s="218"/>
    </row>
    <row r="10" spans="1:10" ht="18.600000000000001" customHeight="1">
      <c r="A10" s="219" t="s">
        <v>797</v>
      </c>
      <c r="B10" s="220"/>
      <c r="C10" s="220"/>
      <c r="D10" s="220"/>
      <c r="E10" s="220"/>
      <c r="F10" s="220"/>
      <c r="G10" s="220"/>
      <c r="H10" s="220"/>
      <c r="I10" s="221"/>
    </row>
    <row r="11" spans="1:10" ht="16.5" customHeight="1">
      <c r="A11" s="222" t="s">
        <v>798</v>
      </c>
      <c r="B11" s="223"/>
      <c r="C11" s="223"/>
      <c r="D11" s="223"/>
      <c r="E11" s="223"/>
      <c r="F11" s="223"/>
      <c r="G11" s="223"/>
      <c r="H11" s="223"/>
      <c r="I11" s="224"/>
    </row>
    <row r="12" spans="1:10" ht="58.15" customHeight="1">
      <c r="A12" s="139" t="s">
        <v>799</v>
      </c>
      <c r="B12" s="225"/>
      <c r="C12" s="225"/>
      <c r="D12" s="225"/>
      <c r="E12" s="225"/>
      <c r="F12" s="225"/>
      <c r="G12" s="225"/>
      <c r="H12" s="225"/>
      <c r="I12" s="226"/>
    </row>
    <row r="13" spans="1:10" ht="34.9" customHeight="1">
      <c r="A13" s="208" t="s">
        <v>800</v>
      </c>
      <c r="B13" s="210" t="s">
        <v>801</v>
      </c>
      <c r="C13" s="210" t="s">
        <v>802</v>
      </c>
      <c r="D13" s="142" t="s">
        <v>803</v>
      </c>
      <c r="E13" s="143"/>
      <c r="F13" s="144"/>
      <c r="G13" s="142" t="s">
        <v>804</v>
      </c>
      <c r="H13" s="144"/>
      <c r="I13" s="210" t="s">
        <v>5</v>
      </c>
    </row>
    <row r="14" spans="1:10" ht="13.9" customHeight="1">
      <c r="A14" s="209"/>
      <c r="B14" s="211"/>
      <c r="C14" s="211"/>
      <c r="D14" s="145"/>
      <c r="E14" s="146"/>
      <c r="F14" s="147"/>
      <c r="G14" s="15" t="s">
        <v>805</v>
      </c>
      <c r="H14" s="16" t="s">
        <v>806</v>
      </c>
      <c r="I14" s="211"/>
    </row>
    <row r="15" spans="1:10" ht="42" customHeight="1">
      <c r="A15" s="189" t="s">
        <v>807</v>
      </c>
      <c r="B15" s="17" t="s">
        <v>808</v>
      </c>
      <c r="C15" s="17" t="s">
        <v>809</v>
      </c>
      <c r="D15" s="173" t="s">
        <v>810</v>
      </c>
      <c r="E15" s="174"/>
      <c r="F15" s="175"/>
      <c r="G15" s="18" t="s">
        <v>4</v>
      </c>
      <c r="H15" s="19"/>
      <c r="I15" s="19" t="s">
        <v>5</v>
      </c>
      <c r="J15" s="31" t="str">
        <f>_xlfn.XLOOKUP(D15,'Catalog List Data'!A:A,'Catalog List Data'!Credits)</f>
        <v>Credits</v>
      </c>
    </row>
    <row r="16" spans="1:10" ht="64.5" customHeight="1">
      <c r="A16" s="190"/>
      <c r="B16" s="192" t="s">
        <v>811</v>
      </c>
      <c r="C16" s="77" t="s">
        <v>812</v>
      </c>
      <c r="D16" s="173" t="s">
        <v>810</v>
      </c>
      <c r="E16" s="174"/>
      <c r="F16" s="175"/>
      <c r="G16" s="18" t="s">
        <v>4</v>
      </c>
      <c r="H16" s="19"/>
      <c r="I16" s="19" t="s">
        <v>5</v>
      </c>
      <c r="J16" s="31" t="str">
        <f>_xlfn.XLOOKUP(D16,'Catalog List Data'!A:A,'Catalog List Data'!Credits)</f>
        <v>Credits</v>
      </c>
    </row>
    <row r="17" spans="1:10" ht="69.75" customHeight="1">
      <c r="A17" s="191"/>
      <c r="B17" s="193"/>
      <c r="C17" s="77" t="s">
        <v>812</v>
      </c>
      <c r="D17" s="173" t="s">
        <v>810</v>
      </c>
      <c r="E17" s="174"/>
      <c r="F17" s="175"/>
      <c r="G17" s="18" t="s">
        <v>4</v>
      </c>
      <c r="H17" s="19"/>
      <c r="I17" s="19" t="s">
        <v>5</v>
      </c>
      <c r="J17" s="31"/>
    </row>
    <row r="18" spans="1:10" ht="33" customHeight="1">
      <c r="A18" s="185" t="s">
        <v>813</v>
      </c>
      <c r="B18" s="188" t="s">
        <v>814</v>
      </c>
      <c r="C18" s="78" t="s">
        <v>815</v>
      </c>
      <c r="D18" s="173" t="s">
        <v>810</v>
      </c>
      <c r="E18" s="174"/>
      <c r="F18" s="175"/>
      <c r="G18" s="18" t="s">
        <v>4</v>
      </c>
      <c r="H18" s="19"/>
      <c r="I18" s="19" t="s">
        <v>5</v>
      </c>
      <c r="J18" s="31" t="str">
        <f>_xlfn.XLOOKUP(D18,'Catalog List Data'!A:A,'Catalog List Data'!Credits)</f>
        <v>Credits</v>
      </c>
    </row>
    <row r="19" spans="1:10" ht="38.25" customHeight="1">
      <c r="A19" s="186"/>
      <c r="B19" s="188"/>
      <c r="C19" s="79" t="s">
        <v>816</v>
      </c>
      <c r="D19" s="173" t="s">
        <v>0</v>
      </c>
      <c r="E19" s="174"/>
      <c r="F19" s="175"/>
      <c r="G19" s="18" t="s">
        <v>4</v>
      </c>
      <c r="H19" s="19"/>
      <c r="I19" s="19" t="s">
        <v>5</v>
      </c>
      <c r="J19" s="31" t="str">
        <f>_xlfn.XLOOKUP(D19,'Catalog List Data'!A:A,'Catalog List Data'!Credits)</f>
        <v>Credits</v>
      </c>
    </row>
    <row r="20" spans="1:10" ht="55.5" customHeight="1">
      <c r="A20" s="187"/>
      <c r="B20" s="21" t="s">
        <v>817</v>
      </c>
      <c r="C20" s="80" t="s">
        <v>818</v>
      </c>
      <c r="D20" s="173" t="s">
        <v>0</v>
      </c>
      <c r="E20" s="174"/>
      <c r="F20" s="175"/>
      <c r="G20" s="18" t="s">
        <v>4</v>
      </c>
      <c r="H20" s="19"/>
      <c r="I20" s="19" t="s">
        <v>5</v>
      </c>
      <c r="J20" s="31" t="str">
        <f>_xlfn.XLOOKUP(D20,'Catalog List Data'!A:A,'Catalog List Data'!Credits)</f>
        <v>Credits</v>
      </c>
    </row>
    <row r="21" spans="1:10" ht="199.5" customHeight="1">
      <c r="A21" s="182" t="s">
        <v>819</v>
      </c>
      <c r="B21" s="22" t="s">
        <v>820</v>
      </c>
      <c r="C21" s="81" t="s">
        <v>821</v>
      </c>
      <c r="D21" s="173" t="s">
        <v>0</v>
      </c>
      <c r="E21" s="174"/>
      <c r="F21" s="175"/>
      <c r="G21" s="18" t="s">
        <v>4</v>
      </c>
      <c r="H21" s="19"/>
      <c r="I21" s="19" t="s">
        <v>5</v>
      </c>
      <c r="J21" s="31" t="str">
        <f>_xlfn.XLOOKUP(D21,'Catalog List Data'!A:A,'Catalog List Data'!Credits)</f>
        <v>Credits</v>
      </c>
    </row>
    <row r="22" spans="1:10" ht="51.75" customHeight="1">
      <c r="A22" s="182"/>
      <c r="B22" s="23" t="s">
        <v>822</v>
      </c>
      <c r="C22" s="82" t="s">
        <v>823</v>
      </c>
      <c r="D22" s="173" t="s">
        <v>0</v>
      </c>
      <c r="E22" s="174"/>
      <c r="F22" s="175"/>
      <c r="G22" s="18" t="s">
        <v>4</v>
      </c>
      <c r="H22" s="19"/>
      <c r="I22" s="19" t="s">
        <v>5</v>
      </c>
      <c r="J22" s="31" t="str">
        <f>_xlfn.XLOOKUP(D22,'Catalog List Data'!A:A,'Catalog List Data'!Credits)</f>
        <v>Credits</v>
      </c>
    </row>
    <row r="23" spans="1:10" ht="119.25" customHeight="1">
      <c r="A23" s="182"/>
      <c r="B23" s="22" t="s">
        <v>824</v>
      </c>
      <c r="C23" s="83" t="s">
        <v>825</v>
      </c>
      <c r="D23" s="173" t="s">
        <v>0</v>
      </c>
      <c r="E23" s="174"/>
      <c r="F23" s="175"/>
      <c r="G23" s="18" t="s">
        <v>4</v>
      </c>
      <c r="H23" s="19"/>
      <c r="I23" s="19" t="s">
        <v>5</v>
      </c>
      <c r="J23" s="31" t="str">
        <f>_xlfn.XLOOKUP(D23,'Catalog List Data'!A:A,'Catalog List Data'!Credits)</f>
        <v>Credits</v>
      </c>
    </row>
    <row r="24" spans="1:10" ht="60.75" customHeight="1">
      <c r="A24" s="183" t="s">
        <v>826</v>
      </c>
      <c r="B24" s="24" t="s">
        <v>827</v>
      </c>
      <c r="C24" s="84" t="s">
        <v>828</v>
      </c>
      <c r="D24" s="173" t="s">
        <v>0</v>
      </c>
      <c r="E24" s="174"/>
      <c r="F24" s="175"/>
      <c r="G24" s="18" t="s">
        <v>4</v>
      </c>
      <c r="H24" s="19"/>
      <c r="I24" s="19" t="s">
        <v>5</v>
      </c>
      <c r="J24" s="31" t="str">
        <f>_xlfn.XLOOKUP(D24,'Catalog List Data'!A:A,'Catalog List Data'!Credits)</f>
        <v>Credits</v>
      </c>
    </row>
    <row r="25" spans="1:10" ht="213" customHeight="1">
      <c r="A25" s="184"/>
      <c r="B25" s="25" t="s">
        <v>829</v>
      </c>
      <c r="C25" s="85" t="s">
        <v>830</v>
      </c>
      <c r="D25" s="173" t="s">
        <v>0</v>
      </c>
      <c r="E25" s="174"/>
      <c r="F25" s="175"/>
      <c r="G25" s="18" t="s">
        <v>4</v>
      </c>
      <c r="H25" s="19"/>
      <c r="I25" s="19" t="s">
        <v>5</v>
      </c>
      <c r="J25" s="31" t="str">
        <f>_xlfn.XLOOKUP(D25,'Catalog List Data'!A:A,'Catalog List Data'!Credits)</f>
        <v>Credits</v>
      </c>
    </row>
    <row r="26" spans="1:10" ht="19.5" customHeight="1">
      <c r="A26" s="170" t="s">
        <v>831</v>
      </c>
      <c r="B26" s="171" t="s">
        <v>832</v>
      </c>
      <c r="C26" s="86" t="s">
        <v>833</v>
      </c>
      <c r="D26" s="173" t="s">
        <v>810</v>
      </c>
      <c r="E26" s="174"/>
      <c r="F26" s="175"/>
      <c r="G26" s="18" t="s">
        <v>4</v>
      </c>
      <c r="H26" s="19"/>
      <c r="I26" s="19" t="s">
        <v>5</v>
      </c>
      <c r="J26" s="31" t="str">
        <f>_xlfn.XLOOKUP(D26,'Catalog List Data'!A:A,'Catalog List Data'!Credits)</f>
        <v>Credits</v>
      </c>
    </row>
    <row r="27" spans="1:10" ht="19.5" customHeight="1">
      <c r="A27" s="170"/>
      <c r="B27" s="172"/>
      <c r="C27" s="86" t="s">
        <v>834</v>
      </c>
      <c r="D27" s="173" t="s">
        <v>810</v>
      </c>
      <c r="E27" s="174"/>
      <c r="F27" s="175"/>
      <c r="G27" s="18" t="s">
        <v>4</v>
      </c>
      <c r="H27" s="19"/>
      <c r="I27" s="19" t="s">
        <v>5</v>
      </c>
      <c r="J27" s="31" t="str">
        <f>_xlfn.XLOOKUP(D27,'Catalog List Data'!A:A,'Catalog List Data'!Credits)</f>
        <v>Credits</v>
      </c>
    </row>
    <row r="28" spans="1:10" ht="25.9" customHeight="1">
      <c r="A28" s="170"/>
      <c r="B28" s="176" t="s">
        <v>835</v>
      </c>
      <c r="C28" s="179" t="s">
        <v>836</v>
      </c>
      <c r="D28" s="173" t="s">
        <v>810</v>
      </c>
      <c r="E28" s="174"/>
      <c r="F28" s="175"/>
      <c r="G28" s="18" t="s">
        <v>4</v>
      </c>
      <c r="H28" s="19"/>
      <c r="I28" s="19" t="s">
        <v>5</v>
      </c>
      <c r="J28" s="31" t="str">
        <f>_xlfn.XLOOKUP(D28,'Catalog List Data'!A:A,'Catalog List Data'!Credits)</f>
        <v>Credits</v>
      </c>
    </row>
    <row r="29" spans="1:10" ht="20.45" customHeight="1">
      <c r="A29" s="170"/>
      <c r="B29" s="177"/>
      <c r="C29" s="180"/>
      <c r="D29" s="173" t="s">
        <v>810</v>
      </c>
      <c r="E29" s="174"/>
      <c r="F29" s="175"/>
      <c r="G29" s="18" t="s">
        <v>4</v>
      </c>
      <c r="H29" s="19"/>
      <c r="I29" s="19" t="s">
        <v>5</v>
      </c>
      <c r="J29" s="31" t="str">
        <f>_xlfn.XLOOKUP(D29,'Catalog List Data'!A:A,'Catalog List Data'!Credits)</f>
        <v>Credits</v>
      </c>
    </row>
    <row r="30" spans="1:10" ht="30" customHeight="1">
      <c r="A30" s="170"/>
      <c r="B30" s="177"/>
      <c r="C30" s="180"/>
      <c r="D30" s="173" t="s">
        <v>810</v>
      </c>
      <c r="E30" s="174"/>
      <c r="F30" s="175"/>
      <c r="G30" s="18" t="s">
        <v>4</v>
      </c>
      <c r="H30" s="19"/>
      <c r="I30" s="19" t="s">
        <v>5</v>
      </c>
      <c r="J30" s="31" t="str">
        <f>_xlfn.XLOOKUP(D30,'Catalog List Data'!A:A,'Catalog List Data'!Credits)</f>
        <v>Credits</v>
      </c>
    </row>
    <row r="31" spans="1:10" ht="24" customHeight="1">
      <c r="A31" s="170"/>
      <c r="B31" s="178"/>
      <c r="C31" s="181"/>
      <c r="D31" s="173" t="s">
        <v>0</v>
      </c>
      <c r="E31" s="174"/>
      <c r="F31" s="175"/>
      <c r="G31" s="18" t="s">
        <v>4</v>
      </c>
      <c r="H31" s="19"/>
      <c r="I31" s="19" t="s">
        <v>5</v>
      </c>
      <c r="J31" s="31" t="str">
        <f>_xlfn.XLOOKUP(D31,'Catalog List Data'!A:A,'Catalog List Data'!Credits)</f>
        <v>Credits</v>
      </c>
    </row>
    <row r="32" spans="1:10" ht="57.75" customHeight="1">
      <c r="A32" s="161" t="s">
        <v>837</v>
      </c>
      <c r="B32" s="162"/>
      <c r="C32" s="163"/>
      <c r="D32" s="164">
        <f>_xlfn.AGGREGATE(9,6,J15:J31)</f>
        <v>0</v>
      </c>
      <c r="E32" s="165"/>
      <c r="F32" s="165"/>
      <c r="G32" s="165"/>
      <c r="H32" s="165"/>
      <c r="I32" s="166"/>
    </row>
    <row r="33" spans="1:11">
      <c r="A33" s="26"/>
    </row>
    <row r="34" spans="1:11" ht="33" customHeight="1">
      <c r="A34" s="167" t="s">
        <v>838</v>
      </c>
      <c r="B34" s="168"/>
      <c r="C34" s="168"/>
      <c r="D34" s="168"/>
      <c r="E34" s="168"/>
      <c r="F34" s="168"/>
      <c r="G34" s="168"/>
      <c r="H34" s="168"/>
      <c r="I34" s="169"/>
    </row>
    <row r="35" spans="1:11" ht="36" customHeight="1">
      <c r="A35" s="139" t="s">
        <v>839</v>
      </c>
      <c r="B35" s="140"/>
      <c r="C35" s="140"/>
      <c r="D35" s="140"/>
      <c r="E35" s="140"/>
      <c r="F35" s="140"/>
      <c r="G35" s="140"/>
      <c r="H35" s="140"/>
      <c r="I35" s="141"/>
    </row>
    <row r="36" spans="1:11" ht="14.45" customHeight="1">
      <c r="A36" s="142" t="s">
        <v>803</v>
      </c>
      <c r="B36" s="143"/>
      <c r="C36" s="143"/>
      <c r="D36" s="143"/>
      <c r="E36" s="143"/>
      <c r="F36" s="144"/>
      <c r="G36" s="148" t="s">
        <v>804</v>
      </c>
      <c r="H36" s="149"/>
      <c r="I36" s="144" t="s">
        <v>5</v>
      </c>
    </row>
    <row r="37" spans="1:11" ht="13.9" customHeight="1">
      <c r="A37" s="145"/>
      <c r="B37" s="146"/>
      <c r="C37" s="146"/>
      <c r="D37" s="146"/>
      <c r="E37" s="146"/>
      <c r="F37" s="147"/>
      <c r="G37" s="27" t="s">
        <v>805</v>
      </c>
      <c r="H37" s="28" t="s">
        <v>806</v>
      </c>
      <c r="I37" s="147"/>
    </row>
    <row r="38" spans="1:11" ht="13.9" customHeight="1">
      <c r="A38" s="142" t="s">
        <v>840</v>
      </c>
      <c r="B38" s="143"/>
      <c r="C38" s="119"/>
      <c r="D38" s="119"/>
      <c r="E38" s="119"/>
      <c r="F38" s="119"/>
      <c r="G38" s="119"/>
      <c r="H38" s="119"/>
      <c r="I38" s="120"/>
    </row>
    <row r="39" spans="1:11" ht="30.75" customHeight="1">
      <c r="A39" s="137" t="s">
        <v>841</v>
      </c>
      <c r="B39" s="138"/>
      <c r="C39" s="127" t="s">
        <v>810</v>
      </c>
      <c r="D39" s="127"/>
      <c r="E39" s="127"/>
      <c r="F39" s="128"/>
      <c r="G39" s="29" t="s">
        <v>4</v>
      </c>
      <c r="H39" s="30"/>
      <c r="I39" s="19" t="s">
        <v>5</v>
      </c>
      <c r="J39" s="31" t="str">
        <f>_xlfn.XLOOKUP(C39,'Catalog List Data'!A:A,'Catalog List Data'!Credits)</f>
        <v>Credits</v>
      </c>
      <c r="K39" s="31"/>
    </row>
    <row r="40" spans="1:11" ht="30.75" customHeight="1">
      <c r="A40" s="125" t="s">
        <v>842</v>
      </c>
      <c r="B40" s="126"/>
      <c r="C40" s="127" t="s">
        <v>810</v>
      </c>
      <c r="D40" s="127"/>
      <c r="E40" s="127"/>
      <c r="F40" s="128"/>
      <c r="G40" s="29" t="s">
        <v>4</v>
      </c>
      <c r="H40" s="30"/>
      <c r="I40" s="19" t="s">
        <v>5</v>
      </c>
      <c r="J40" s="31" t="str">
        <f>_xlfn.XLOOKUP(C40,'Catalog List Data'!A:A,'Catalog List Data'!Credits)</f>
        <v>Credits</v>
      </c>
    </row>
    <row r="41" spans="1:11" ht="30.75" customHeight="1">
      <c r="A41" s="125" t="s">
        <v>843</v>
      </c>
      <c r="B41" s="126"/>
      <c r="C41" s="127" t="s">
        <v>810</v>
      </c>
      <c r="D41" s="127"/>
      <c r="E41" s="127"/>
      <c r="F41" s="128"/>
      <c r="G41" s="29" t="s">
        <v>4</v>
      </c>
      <c r="H41" s="30"/>
      <c r="I41" s="19" t="s">
        <v>5</v>
      </c>
      <c r="J41" s="31" t="str">
        <f>_xlfn.XLOOKUP(C41,'Catalog List Data'!A:A,'Catalog List Data'!Credits)</f>
        <v>Credits</v>
      </c>
    </row>
    <row r="42" spans="1:11" ht="30.75" customHeight="1">
      <c r="A42" s="125" t="s">
        <v>844</v>
      </c>
      <c r="B42" s="126"/>
      <c r="C42" s="127" t="s">
        <v>810</v>
      </c>
      <c r="D42" s="127"/>
      <c r="E42" s="127"/>
      <c r="F42" s="128"/>
      <c r="G42" s="29" t="s">
        <v>4</v>
      </c>
      <c r="H42" s="30"/>
      <c r="I42" s="19" t="s">
        <v>5</v>
      </c>
      <c r="J42" s="31" t="str">
        <f>_xlfn.XLOOKUP(C42,'Catalog List Data'!A:A,'Catalog List Data'!Credits)</f>
        <v>Credits</v>
      </c>
    </row>
    <row r="43" spans="1:11" ht="30.75" customHeight="1">
      <c r="A43" s="125" t="s">
        <v>845</v>
      </c>
      <c r="B43" s="126"/>
      <c r="C43" s="127" t="s">
        <v>810</v>
      </c>
      <c r="D43" s="127"/>
      <c r="E43" s="127"/>
      <c r="F43" s="128"/>
      <c r="G43" s="29" t="s">
        <v>4</v>
      </c>
      <c r="H43" s="30"/>
      <c r="I43" s="19" t="s">
        <v>5</v>
      </c>
      <c r="J43" s="31" t="str">
        <f>_xlfn.XLOOKUP(C43,'Catalog List Data'!A:A,'Catalog List Data'!Credits)</f>
        <v>Credits</v>
      </c>
    </row>
    <row r="44" spans="1:11" ht="30.75" customHeight="1">
      <c r="A44" s="125" t="s">
        <v>846</v>
      </c>
      <c r="B44" s="126"/>
      <c r="C44" s="127" t="s">
        <v>810</v>
      </c>
      <c r="D44" s="127"/>
      <c r="E44" s="127"/>
      <c r="F44" s="128"/>
      <c r="G44" s="29" t="s">
        <v>4</v>
      </c>
      <c r="H44" s="30"/>
      <c r="I44" s="19" t="s">
        <v>5</v>
      </c>
      <c r="J44" s="31" t="str">
        <f>_xlfn.XLOOKUP(C44,'Catalog List Data'!A:A,'Catalog List Data'!Credits)</f>
        <v>Credits</v>
      </c>
    </row>
    <row r="45" spans="1:11" ht="30.75" customHeight="1">
      <c r="A45" s="125" t="s">
        <v>847</v>
      </c>
      <c r="B45" s="126"/>
      <c r="C45" s="127" t="s">
        <v>810</v>
      </c>
      <c r="D45" s="127"/>
      <c r="E45" s="127"/>
      <c r="F45" s="128"/>
      <c r="G45" s="29" t="s">
        <v>4</v>
      </c>
      <c r="H45" s="30"/>
      <c r="I45" s="19" t="s">
        <v>5</v>
      </c>
      <c r="J45" s="31" t="str">
        <f>_xlfn.XLOOKUP(C45,'Catalog List Data'!A:A,'Catalog List Data'!Credits)</f>
        <v>Credits</v>
      </c>
    </row>
    <row r="46" spans="1:11" ht="30.75" customHeight="1">
      <c r="A46" s="159" t="s">
        <v>848</v>
      </c>
      <c r="B46" s="160"/>
      <c r="C46" s="127" t="s">
        <v>810</v>
      </c>
      <c r="D46" s="127"/>
      <c r="E46" s="127"/>
      <c r="F46" s="128"/>
      <c r="G46" s="29" t="s">
        <v>4</v>
      </c>
      <c r="H46" s="32"/>
      <c r="I46" s="19" t="s">
        <v>5</v>
      </c>
      <c r="J46" s="31" t="str">
        <f>_xlfn.XLOOKUP(C46,'Catalog List Data'!A:A,'Catalog List Data'!Credits)</f>
        <v>Credits</v>
      </c>
    </row>
    <row r="47" spans="1:11" ht="13.9" customHeight="1">
      <c r="A47" s="142" t="s">
        <v>765</v>
      </c>
      <c r="B47" s="143"/>
      <c r="C47" s="119"/>
      <c r="D47" s="119"/>
      <c r="E47" s="119"/>
      <c r="F47" s="119"/>
      <c r="G47" s="119"/>
      <c r="H47" s="119"/>
      <c r="I47" s="120"/>
      <c r="J47" s="31"/>
    </row>
    <row r="48" spans="1:11" ht="26.25" customHeight="1">
      <c r="A48" s="158" t="s">
        <v>849</v>
      </c>
      <c r="B48" s="158"/>
      <c r="C48" s="127" t="s">
        <v>810</v>
      </c>
      <c r="D48" s="127"/>
      <c r="E48" s="127"/>
      <c r="F48" s="128"/>
      <c r="G48" s="29" t="s">
        <v>4</v>
      </c>
      <c r="H48" s="30"/>
      <c r="I48" s="19" t="s">
        <v>5</v>
      </c>
      <c r="J48" s="31" t="str">
        <f>_xlfn.XLOOKUP(C48,'Catalog List Data'!A:A,'Catalog List Data'!Credits)</f>
        <v>Credits</v>
      </c>
      <c r="K48" s="31"/>
    </row>
    <row r="49" spans="1:10" ht="26.25" customHeight="1">
      <c r="A49" s="158" t="s">
        <v>850</v>
      </c>
      <c r="B49" s="158"/>
      <c r="C49" s="127" t="s">
        <v>810</v>
      </c>
      <c r="D49" s="127"/>
      <c r="E49" s="127"/>
      <c r="F49" s="128"/>
      <c r="G49" s="29" t="s">
        <v>4</v>
      </c>
      <c r="H49" s="30"/>
      <c r="I49" s="19" t="s">
        <v>5</v>
      </c>
      <c r="J49" s="31" t="str">
        <f>_xlfn.XLOOKUP(C49,'Catalog List Data'!A:A,'Catalog List Data'!Credits)</f>
        <v>Credits</v>
      </c>
    </row>
    <row r="50" spans="1:10" ht="26.25" customHeight="1">
      <c r="A50" s="158" t="s">
        <v>851</v>
      </c>
      <c r="B50" s="158"/>
      <c r="C50" s="127" t="s">
        <v>810</v>
      </c>
      <c r="D50" s="127"/>
      <c r="E50" s="127"/>
      <c r="F50" s="128"/>
      <c r="G50" s="29" t="s">
        <v>4</v>
      </c>
      <c r="H50" s="30"/>
      <c r="I50" s="19" t="s">
        <v>5</v>
      </c>
      <c r="J50" s="31" t="str">
        <f>_xlfn.XLOOKUP(C50,'Catalog List Data'!A:A,'Catalog List Data'!Credits)</f>
        <v>Credits</v>
      </c>
    </row>
    <row r="51" spans="1:10" ht="26.25" customHeight="1">
      <c r="A51" s="158" t="s">
        <v>852</v>
      </c>
      <c r="B51" s="158"/>
      <c r="C51" s="127" t="s">
        <v>810</v>
      </c>
      <c r="D51" s="127"/>
      <c r="E51" s="127"/>
      <c r="F51" s="128"/>
      <c r="G51" s="29" t="s">
        <v>4</v>
      </c>
      <c r="H51" s="30"/>
      <c r="I51" s="19" t="s">
        <v>5</v>
      </c>
      <c r="J51" s="31" t="str">
        <f>_xlfn.XLOOKUP(C51,'Catalog List Data'!A:A,'Catalog List Data'!Credits)</f>
        <v>Credits</v>
      </c>
    </row>
    <row r="52" spans="1:10" ht="13.9" customHeight="1">
      <c r="A52" s="145" t="s">
        <v>853</v>
      </c>
      <c r="B52" s="146"/>
      <c r="C52" s="146"/>
      <c r="D52" s="146"/>
      <c r="E52" s="146"/>
      <c r="F52" s="146"/>
      <c r="G52" s="146"/>
      <c r="H52" s="146"/>
      <c r="I52" s="147"/>
      <c r="J52" s="31"/>
    </row>
    <row r="53" spans="1:10" ht="27.75" customHeight="1">
      <c r="A53" s="125" t="s">
        <v>854</v>
      </c>
      <c r="B53" s="126"/>
      <c r="C53" s="127" t="s">
        <v>810</v>
      </c>
      <c r="D53" s="127"/>
      <c r="E53" s="127"/>
      <c r="F53" s="128"/>
      <c r="G53" s="29" t="s">
        <v>4</v>
      </c>
      <c r="H53" s="30"/>
      <c r="I53" s="19" t="s">
        <v>5</v>
      </c>
      <c r="J53" s="31" t="str">
        <f>_xlfn.XLOOKUP(C53,'Catalog List Data'!A:A,'Catalog List Data'!Credits)</f>
        <v>Credits</v>
      </c>
    </row>
    <row r="54" spans="1:10" ht="27.75" customHeight="1">
      <c r="A54" s="125" t="s">
        <v>855</v>
      </c>
      <c r="B54" s="126"/>
      <c r="C54" s="127" t="s">
        <v>810</v>
      </c>
      <c r="D54" s="127"/>
      <c r="E54" s="127"/>
      <c r="F54" s="128"/>
      <c r="G54" s="29" t="s">
        <v>4</v>
      </c>
      <c r="H54" s="30"/>
      <c r="I54" s="19" t="s">
        <v>5</v>
      </c>
      <c r="J54" s="31" t="str">
        <f>_xlfn.XLOOKUP(C54,'Catalog List Data'!A:A,'Catalog List Data'!Credits)</f>
        <v>Credits</v>
      </c>
    </row>
    <row r="55" spans="1:10" ht="13.9" customHeight="1">
      <c r="A55" s="145" t="s">
        <v>856</v>
      </c>
      <c r="B55" s="146"/>
      <c r="C55" s="146"/>
      <c r="D55" s="146"/>
      <c r="E55" s="146"/>
      <c r="F55" s="146"/>
      <c r="G55" s="146"/>
      <c r="H55" s="146"/>
      <c r="I55" s="147"/>
      <c r="J55" s="31"/>
    </row>
    <row r="56" spans="1:10" ht="30.75" customHeight="1">
      <c r="A56" s="152" t="s">
        <v>857</v>
      </c>
      <c r="B56" s="153"/>
      <c r="C56" s="127" t="s">
        <v>810</v>
      </c>
      <c r="D56" s="127"/>
      <c r="E56" s="127"/>
      <c r="F56" s="128"/>
      <c r="G56" s="29" t="s">
        <v>4</v>
      </c>
      <c r="H56" s="30"/>
      <c r="I56" s="19" t="s">
        <v>5</v>
      </c>
      <c r="J56" s="31" t="str">
        <f>_xlfn.XLOOKUP(C56,'Catalog List Data'!A:A,'Catalog List Data'!Credits)</f>
        <v>Credits</v>
      </c>
    </row>
    <row r="57" spans="1:10" ht="59.25" customHeight="1">
      <c r="A57" s="114" t="s">
        <v>858</v>
      </c>
      <c r="B57" s="115"/>
      <c r="C57" s="114">
        <f>_xlfn.AGGREGATE(9,6,J39:J56)</f>
        <v>0</v>
      </c>
      <c r="D57" s="116"/>
      <c r="E57" s="116"/>
      <c r="F57" s="116"/>
      <c r="G57" s="154"/>
      <c r="H57" s="154"/>
      <c r="I57" s="115"/>
      <c r="J57" s="31"/>
    </row>
    <row r="58" spans="1:10" ht="24" customHeight="1">
      <c r="A58" s="33"/>
      <c r="B58" s="34"/>
      <c r="C58" s="34"/>
      <c r="D58" s="34"/>
      <c r="E58" s="34"/>
      <c r="F58" s="34"/>
      <c r="G58" s="34"/>
      <c r="H58" s="34"/>
      <c r="I58" s="35"/>
      <c r="J58" s="31"/>
    </row>
    <row r="59" spans="1:10" ht="34.15" customHeight="1">
      <c r="A59" s="155" t="s">
        <v>859</v>
      </c>
      <c r="B59" s="156"/>
      <c r="C59" s="156"/>
      <c r="D59" s="156"/>
      <c r="E59" s="156"/>
      <c r="F59" s="156"/>
      <c r="G59" s="156"/>
      <c r="H59" s="156"/>
      <c r="I59" s="157"/>
      <c r="J59" s="31"/>
    </row>
    <row r="60" spans="1:10" ht="40.15" customHeight="1">
      <c r="A60" s="139" t="s">
        <v>860</v>
      </c>
      <c r="B60" s="140"/>
      <c r="C60" s="140"/>
      <c r="D60" s="140"/>
      <c r="E60" s="140"/>
      <c r="F60" s="140"/>
      <c r="G60" s="140"/>
      <c r="H60" s="140"/>
      <c r="I60" s="141"/>
      <c r="J60" s="31"/>
    </row>
    <row r="61" spans="1:10" ht="22.15" customHeight="1">
      <c r="A61" s="142" t="s">
        <v>803</v>
      </c>
      <c r="B61" s="143"/>
      <c r="C61" s="143"/>
      <c r="D61" s="143"/>
      <c r="E61" s="143"/>
      <c r="F61" s="144"/>
      <c r="G61" s="148" t="s">
        <v>804</v>
      </c>
      <c r="H61" s="149"/>
      <c r="I61" s="150" t="s">
        <v>5</v>
      </c>
      <c r="J61" s="31"/>
    </row>
    <row r="62" spans="1:10" ht="13.9" customHeight="1">
      <c r="A62" s="145"/>
      <c r="B62" s="146"/>
      <c r="C62" s="146"/>
      <c r="D62" s="146"/>
      <c r="E62" s="146"/>
      <c r="F62" s="147"/>
      <c r="G62" s="27" t="s">
        <v>805</v>
      </c>
      <c r="H62" s="28" t="s">
        <v>806</v>
      </c>
      <c r="I62" s="151"/>
      <c r="J62" s="31"/>
    </row>
    <row r="63" spans="1:10" ht="25.5" customHeight="1">
      <c r="A63" s="125" t="s">
        <v>861</v>
      </c>
      <c r="B63" s="126"/>
      <c r="C63" s="127" t="s">
        <v>810</v>
      </c>
      <c r="D63" s="127"/>
      <c r="E63" s="127"/>
      <c r="F63" s="128"/>
      <c r="G63" s="29" t="s">
        <v>4</v>
      </c>
      <c r="H63" s="30"/>
      <c r="I63" s="19" t="s">
        <v>5</v>
      </c>
      <c r="J63" s="31" t="str">
        <f>_xlfn.XLOOKUP(C63,'Catalog List Data'!A:A,'Catalog List Data'!Credits)</f>
        <v>Credits</v>
      </c>
    </row>
    <row r="64" spans="1:10" ht="25.5" customHeight="1">
      <c r="A64" s="125" t="s">
        <v>862</v>
      </c>
      <c r="B64" s="126"/>
      <c r="C64" s="127" t="s">
        <v>810</v>
      </c>
      <c r="D64" s="127"/>
      <c r="E64" s="127"/>
      <c r="F64" s="128"/>
      <c r="G64" s="29" t="s">
        <v>4</v>
      </c>
      <c r="H64" s="30"/>
      <c r="I64" s="19" t="s">
        <v>5</v>
      </c>
      <c r="J64" s="31" t="str">
        <f>_xlfn.XLOOKUP(C64,'Catalog List Data'!A:A,'Catalog List Data'!Credits)</f>
        <v>Credits</v>
      </c>
    </row>
    <row r="65" spans="1:11" ht="25.5" customHeight="1">
      <c r="A65" s="137" t="s">
        <v>863</v>
      </c>
      <c r="B65" s="138"/>
      <c r="C65" s="127" t="s">
        <v>810</v>
      </c>
      <c r="D65" s="127"/>
      <c r="E65" s="127"/>
      <c r="F65" s="128"/>
      <c r="G65" s="29" t="s">
        <v>4</v>
      </c>
      <c r="H65" s="30"/>
      <c r="I65" s="19" t="s">
        <v>5</v>
      </c>
      <c r="J65" s="31" t="str">
        <f>_xlfn.XLOOKUP(C65,'Catalog List Data'!A:A,'Catalog List Data'!Credits)</f>
        <v>Credits</v>
      </c>
      <c r="K65" s="31"/>
    </row>
    <row r="66" spans="1:11" ht="25.5" customHeight="1">
      <c r="A66" s="125" t="s">
        <v>864</v>
      </c>
      <c r="B66" s="126"/>
      <c r="C66" s="127" t="s">
        <v>810</v>
      </c>
      <c r="D66" s="127"/>
      <c r="E66" s="127"/>
      <c r="F66" s="128"/>
      <c r="G66" s="29" t="s">
        <v>4</v>
      </c>
      <c r="H66" s="30"/>
      <c r="I66" s="19" t="s">
        <v>5</v>
      </c>
      <c r="J66" s="31" t="str">
        <f>_xlfn.XLOOKUP(C66,'Catalog List Data'!A:A,'Catalog List Data'!Credits)</f>
        <v>Credits</v>
      </c>
    </row>
    <row r="67" spans="1:11" ht="25.5" customHeight="1">
      <c r="A67" s="125" t="s">
        <v>865</v>
      </c>
      <c r="B67" s="126"/>
      <c r="C67" s="127" t="s">
        <v>810</v>
      </c>
      <c r="D67" s="127"/>
      <c r="E67" s="127"/>
      <c r="F67" s="128"/>
      <c r="G67" s="29" t="s">
        <v>4</v>
      </c>
      <c r="H67" s="30"/>
      <c r="I67" s="19" t="s">
        <v>5</v>
      </c>
      <c r="J67" s="31" t="str">
        <f>_xlfn.XLOOKUP(C67,'Catalog List Data'!A:A,'Catalog List Data'!Credits)</f>
        <v>Credits</v>
      </c>
    </row>
    <row r="68" spans="1:11" ht="25.5" customHeight="1">
      <c r="A68" s="125" t="s">
        <v>866</v>
      </c>
      <c r="B68" s="126"/>
      <c r="C68" s="127" t="s">
        <v>810</v>
      </c>
      <c r="D68" s="127"/>
      <c r="E68" s="127"/>
      <c r="F68" s="128"/>
      <c r="G68" s="29" t="s">
        <v>4</v>
      </c>
      <c r="H68" s="30"/>
      <c r="I68" s="19" t="s">
        <v>5</v>
      </c>
      <c r="J68" s="31" t="str">
        <f>_xlfn.XLOOKUP(C68,'Catalog List Data'!A:A,'Catalog List Data'!Credits)</f>
        <v>Credits</v>
      </c>
    </row>
    <row r="69" spans="1:11" ht="25.5" customHeight="1">
      <c r="A69" s="125" t="s">
        <v>867</v>
      </c>
      <c r="B69" s="126"/>
      <c r="C69" s="127" t="s">
        <v>810</v>
      </c>
      <c r="D69" s="127"/>
      <c r="E69" s="127"/>
      <c r="F69" s="128"/>
      <c r="G69" s="29" t="s">
        <v>4</v>
      </c>
      <c r="H69" s="30"/>
      <c r="I69" s="19" t="s">
        <v>5</v>
      </c>
      <c r="J69" s="31" t="str">
        <f>_xlfn.XLOOKUP(C69,'Catalog List Data'!A:A,'Catalog List Data'!Credits)</f>
        <v>Credits</v>
      </c>
    </row>
    <row r="70" spans="1:11" ht="25.5" customHeight="1">
      <c r="A70" s="125" t="s">
        <v>868</v>
      </c>
      <c r="B70" s="126"/>
      <c r="C70" s="127" t="s">
        <v>810</v>
      </c>
      <c r="D70" s="127"/>
      <c r="E70" s="127"/>
      <c r="F70" s="128"/>
      <c r="G70" s="29" t="s">
        <v>4</v>
      </c>
      <c r="H70" s="30"/>
      <c r="I70" s="19" t="s">
        <v>5</v>
      </c>
      <c r="J70" s="31" t="str">
        <f>_xlfn.XLOOKUP(C70,'Catalog List Data'!A:A,'Catalog List Data'!Credits)</f>
        <v>Credits</v>
      </c>
    </row>
    <row r="71" spans="1:11" ht="25.5" customHeight="1">
      <c r="A71" s="125" t="s">
        <v>869</v>
      </c>
      <c r="B71" s="126"/>
      <c r="C71" s="127" t="s">
        <v>810</v>
      </c>
      <c r="D71" s="127"/>
      <c r="E71" s="127"/>
      <c r="F71" s="128"/>
      <c r="G71" s="29" t="s">
        <v>4</v>
      </c>
      <c r="H71" s="30"/>
      <c r="I71" s="19" t="s">
        <v>5</v>
      </c>
      <c r="J71" s="31" t="str">
        <f>_xlfn.XLOOKUP(C71,'Catalog List Data'!A:A,'Catalog List Data'!Credits)</f>
        <v>Credits</v>
      </c>
    </row>
    <row r="72" spans="1:11" ht="25.5" customHeight="1">
      <c r="A72" s="125" t="s">
        <v>870</v>
      </c>
      <c r="B72" s="126"/>
      <c r="C72" s="127" t="s">
        <v>810</v>
      </c>
      <c r="D72" s="127"/>
      <c r="E72" s="127"/>
      <c r="F72" s="128"/>
      <c r="G72" s="29" t="s">
        <v>4</v>
      </c>
      <c r="H72" s="30"/>
      <c r="I72" s="19" t="s">
        <v>5</v>
      </c>
      <c r="J72" s="31" t="str">
        <f>_xlfn.XLOOKUP(C72,'Catalog List Data'!A:A,'Catalog List Data'!Credits)</f>
        <v>Credits</v>
      </c>
    </row>
    <row r="73" spans="1:11" ht="25.5" customHeight="1">
      <c r="A73" s="125" t="s">
        <v>871</v>
      </c>
      <c r="B73" s="126"/>
      <c r="C73" s="127" t="s">
        <v>810</v>
      </c>
      <c r="D73" s="127"/>
      <c r="E73" s="127"/>
      <c r="F73" s="128"/>
      <c r="G73" s="29" t="s">
        <v>4</v>
      </c>
      <c r="H73" s="30"/>
      <c r="I73" s="19" t="s">
        <v>5</v>
      </c>
      <c r="J73" s="31" t="str">
        <f>_xlfn.XLOOKUP(C73,'Catalog List Data'!A:A,'Catalog List Data'!Credits)</f>
        <v>Credits</v>
      </c>
    </row>
    <row r="74" spans="1:11" ht="25.5" customHeight="1">
      <c r="A74" s="125" t="s">
        <v>872</v>
      </c>
      <c r="B74" s="126"/>
      <c r="C74" s="127" t="s">
        <v>810</v>
      </c>
      <c r="D74" s="127"/>
      <c r="E74" s="127"/>
      <c r="F74" s="128"/>
      <c r="G74" s="29" t="s">
        <v>4</v>
      </c>
      <c r="H74" s="30"/>
      <c r="I74" s="19" t="s">
        <v>5</v>
      </c>
      <c r="J74" s="31" t="str">
        <f>_xlfn.XLOOKUP(C74,'Catalog List Data'!A:A,'Catalog List Data'!Credits)</f>
        <v>Credits</v>
      </c>
    </row>
    <row r="75" spans="1:11" ht="25.5" customHeight="1">
      <c r="A75" s="129" t="s">
        <v>873</v>
      </c>
      <c r="B75" s="130"/>
      <c r="C75" s="127" t="s">
        <v>810</v>
      </c>
      <c r="D75" s="127"/>
      <c r="E75" s="127"/>
      <c r="F75" s="128"/>
      <c r="G75" s="29" t="s">
        <v>4</v>
      </c>
      <c r="H75" s="32"/>
      <c r="I75" s="19" t="s">
        <v>5</v>
      </c>
      <c r="J75" s="31" t="str">
        <f>_xlfn.XLOOKUP(C75,'Catalog List Data'!A:A,'Catalog List Data'!Credits)</f>
        <v>Credits</v>
      </c>
    </row>
    <row r="76" spans="1:11" ht="25.5" customHeight="1">
      <c r="A76" s="129"/>
      <c r="B76" s="130"/>
      <c r="C76" s="127" t="s">
        <v>810</v>
      </c>
      <c r="D76" s="127"/>
      <c r="E76" s="127"/>
      <c r="F76" s="128"/>
      <c r="G76" s="29" t="s">
        <v>4</v>
      </c>
      <c r="H76" s="30"/>
      <c r="I76" s="19" t="s">
        <v>5</v>
      </c>
      <c r="J76" s="31" t="str">
        <f>_xlfn.XLOOKUP(C76,'Catalog List Data'!A:A,'Catalog List Data'!Credits)</f>
        <v>Credits</v>
      </c>
    </row>
    <row r="77" spans="1:11" ht="25.5" customHeight="1">
      <c r="A77" s="131"/>
      <c r="B77" s="132"/>
      <c r="C77" s="127" t="s">
        <v>810</v>
      </c>
      <c r="D77" s="127"/>
      <c r="E77" s="127"/>
      <c r="F77" s="128"/>
      <c r="G77" s="29" t="s">
        <v>4</v>
      </c>
      <c r="H77" s="30"/>
      <c r="I77" s="19" t="s">
        <v>5</v>
      </c>
      <c r="J77" s="31" t="str">
        <f>_xlfn.XLOOKUP(C77,'Catalog List Data'!A:A,'Catalog List Data'!Credits)</f>
        <v>Credits</v>
      </c>
    </row>
    <row r="78" spans="1:11" ht="51" customHeight="1">
      <c r="A78" s="114" t="s">
        <v>874</v>
      </c>
      <c r="B78" s="115"/>
      <c r="C78" s="114">
        <f>_xlfn.AGGREGATE(9,6,J63:J77)</f>
        <v>0</v>
      </c>
      <c r="D78" s="116"/>
      <c r="E78" s="116"/>
      <c r="F78" s="116"/>
      <c r="G78" s="116"/>
      <c r="H78" s="116"/>
      <c r="I78" s="115"/>
      <c r="J78" s="31"/>
    </row>
    <row r="79" spans="1:11" ht="21.6" customHeight="1">
      <c r="A79" s="26"/>
    </row>
    <row r="80" spans="1:11" ht="18.600000000000001" customHeight="1">
      <c r="A80" s="117" t="s">
        <v>875</v>
      </c>
      <c r="B80" s="117"/>
      <c r="C80" s="117"/>
      <c r="D80" s="117"/>
      <c r="E80" s="117"/>
      <c r="F80" s="117"/>
      <c r="G80" s="117"/>
      <c r="H80" s="117"/>
      <c r="I80" s="117"/>
    </row>
    <row r="81" spans="1:9" ht="39" customHeight="1">
      <c r="A81" s="118" t="s">
        <v>876</v>
      </c>
      <c r="B81" s="119"/>
      <c r="C81" s="119"/>
      <c r="D81" s="120"/>
      <c r="E81" s="36" t="s">
        <v>877</v>
      </c>
      <c r="F81" s="121" t="s">
        <v>878</v>
      </c>
      <c r="G81" s="121"/>
      <c r="H81" s="121" t="s">
        <v>879</v>
      </c>
      <c r="I81" s="121"/>
    </row>
    <row r="82" spans="1:9" ht="17.45" customHeight="1">
      <c r="A82" s="135" t="s">
        <v>880</v>
      </c>
      <c r="B82" s="135"/>
      <c r="C82" s="135"/>
      <c r="D82" s="135"/>
      <c r="E82" s="37">
        <v>39</v>
      </c>
      <c r="F82" s="134">
        <f>D32</f>
        <v>0</v>
      </c>
      <c r="G82" s="134"/>
      <c r="H82" s="122" t="str">
        <f>IF(F82&gt;=E82,"Yes","")</f>
        <v/>
      </c>
      <c r="I82" s="122"/>
    </row>
    <row r="83" spans="1:9" ht="17.45" customHeight="1">
      <c r="A83" s="136" t="s">
        <v>881</v>
      </c>
      <c r="B83" s="136"/>
      <c r="C83" s="136"/>
      <c r="D83" s="136"/>
      <c r="E83" s="37">
        <v>45</v>
      </c>
      <c r="F83" s="134">
        <f>C57</f>
        <v>0</v>
      </c>
      <c r="G83" s="134"/>
      <c r="H83" s="122" t="str">
        <f>IF(F83&gt;=E83,"Yes","")</f>
        <v/>
      </c>
      <c r="I83" s="122"/>
    </row>
    <row r="84" spans="1:9" ht="17.45" customHeight="1">
      <c r="A84" s="133" t="s">
        <v>882</v>
      </c>
      <c r="B84" s="133"/>
      <c r="C84" s="133"/>
      <c r="D84" s="133"/>
      <c r="E84" s="37">
        <v>36</v>
      </c>
      <c r="F84" s="134">
        <f>C78</f>
        <v>0</v>
      </c>
      <c r="G84" s="134"/>
      <c r="H84" s="122" t="str">
        <f>IF(F84&gt;=E84,"Yes","")</f>
        <v/>
      </c>
      <c r="I84" s="122"/>
    </row>
    <row r="85" spans="1:9" ht="54" customHeight="1">
      <c r="A85" s="123" t="s">
        <v>883</v>
      </c>
      <c r="B85" s="123"/>
      <c r="C85" s="123"/>
      <c r="D85" s="123"/>
      <c r="E85" s="38">
        <v>120</v>
      </c>
      <c r="F85" s="123">
        <f>SUM(F82,F84)</f>
        <v>0</v>
      </c>
      <c r="G85" s="123"/>
      <c r="H85" s="124" t="str">
        <f>IF(F85&gt;=E85,"Yes","")</f>
        <v/>
      </c>
      <c r="I85" s="124"/>
    </row>
    <row r="86" spans="1:9" ht="55.9" customHeight="1">
      <c r="A86" s="102" t="s">
        <v>884</v>
      </c>
      <c r="B86" s="103"/>
      <c r="C86" s="103"/>
      <c r="D86" s="103"/>
      <c r="E86" s="103"/>
      <c r="F86" s="103"/>
      <c r="G86" s="103"/>
      <c r="H86" s="103"/>
      <c r="I86" s="104"/>
    </row>
    <row r="87" spans="1:9" ht="38.25" customHeight="1">
      <c r="A87" s="105" t="s">
        <v>885</v>
      </c>
      <c r="B87" s="106"/>
      <c r="C87" s="106"/>
      <c r="D87" s="106"/>
      <c r="E87" s="106"/>
      <c r="F87" s="106"/>
      <c r="G87" s="106"/>
      <c r="H87" s="106"/>
      <c r="I87" s="107"/>
    </row>
    <row r="88" spans="1:9" ht="22.15" customHeight="1">
      <c r="A88" s="39" t="s">
        <v>886</v>
      </c>
      <c r="B88" s="40"/>
      <c r="C88" s="40"/>
      <c r="D88" s="40"/>
      <c r="E88" s="40"/>
      <c r="F88" s="40"/>
      <c r="G88" s="40"/>
      <c r="H88" s="40"/>
      <c r="I88" s="41"/>
    </row>
    <row r="89" spans="1:9" ht="15.6" customHeight="1">
      <c r="A89" s="108"/>
      <c r="B89" s="109"/>
      <c r="C89" s="109"/>
      <c r="D89" s="109"/>
      <c r="E89" s="109"/>
      <c r="F89" s="109"/>
      <c r="G89" s="109"/>
      <c r="H89" s="109"/>
      <c r="I89" s="110"/>
    </row>
    <row r="90" spans="1:9" ht="15.6" customHeight="1">
      <c r="A90" s="108"/>
      <c r="B90" s="109"/>
      <c r="C90" s="109"/>
      <c r="D90" s="109"/>
      <c r="E90" s="109"/>
      <c r="F90" s="109"/>
      <c r="G90" s="109"/>
      <c r="H90" s="109"/>
      <c r="I90" s="110"/>
    </row>
    <row r="91" spans="1:9" ht="15.6" customHeight="1">
      <c r="A91" s="108"/>
      <c r="B91" s="109"/>
      <c r="C91" s="109"/>
      <c r="D91" s="109"/>
      <c r="E91" s="109"/>
      <c r="F91" s="109"/>
      <c r="G91" s="109"/>
      <c r="H91" s="109"/>
      <c r="I91" s="110"/>
    </row>
    <row r="92" spans="1:9" ht="15.6" customHeight="1">
      <c r="A92" s="108"/>
      <c r="B92" s="109"/>
      <c r="C92" s="109"/>
      <c r="D92" s="109"/>
      <c r="E92" s="109"/>
      <c r="F92" s="109"/>
      <c r="G92" s="109"/>
      <c r="H92" s="109"/>
      <c r="I92" s="110"/>
    </row>
    <row r="93" spans="1:9" ht="15.6" customHeight="1">
      <c r="A93" s="108"/>
      <c r="B93" s="109"/>
      <c r="C93" s="109"/>
      <c r="D93" s="109"/>
      <c r="E93" s="109"/>
      <c r="F93" s="109"/>
      <c r="G93" s="109"/>
      <c r="H93" s="109"/>
      <c r="I93" s="110"/>
    </row>
    <row r="94" spans="1:9" ht="15.95" customHeight="1">
      <c r="A94" s="108"/>
      <c r="B94" s="109"/>
      <c r="C94" s="109"/>
      <c r="D94" s="109"/>
      <c r="E94" s="109"/>
      <c r="F94" s="109"/>
      <c r="G94" s="109"/>
      <c r="H94" s="109"/>
      <c r="I94" s="110"/>
    </row>
    <row r="95" spans="1:9">
      <c r="A95" s="108"/>
      <c r="B95" s="109"/>
      <c r="C95" s="109"/>
      <c r="D95" s="109"/>
      <c r="E95" s="109"/>
      <c r="F95" s="109"/>
      <c r="G95" s="109"/>
      <c r="H95" s="109"/>
      <c r="I95" s="110"/>
    </row>
    <row r="96" spans="1:9">
      <c r="A96" s="111"/>
      <c r="B96" s="112"/>
      <c r="C96" s="112"/>
      <c r="D96" s="112"/>
      <c r="E96" s="112"/>
      <c r="F96" s="112"/>
      <c r="G96" s="112"/>
      <c r="H96" s="112"/>
      <c r="I96" s="113"/>
    </row>
  </sheetData>
  <sheetProtection selectLockedCells="1"/>
  <mergeCells count="143">
    <mergeCell ref="A2:I2"/>
    <mergeCell ref="A3:I3"/>
    <mergeCell ref="B5:D5"/>
    <mergeCell ref="G5:I5"/>
    <mergeCell ref="B6:D6"/>
    <mergeCell ref="G6:I6"/>
    <mergeCell ref="A13:A14"/>
    <mergeCell ref="B13:B14"/>
    <mergeCell ref="C13:C14"/>
    <mergeCell ref="D13:F14"/>
    <mergeCell ref="G13:H13"/>
    <mergeCell ref="I13:I14"/>
    <mergeCell ref="B7:D7"/>
    <mergeCell ref="G7:I7"/>
    <mergeCell ref="A9:I9"/>
    <mergeCell ref="A10:I10"/>
    <mergeCell ref="A11:I11"/>
    <mergeCell ref="A12:I12"/>
    <mergeCell ref="A21:A23"/>
    <mergeCell ref="D21:F21"/>
    <mergeCell ref="D22:F22"/>
    <mergeCell ref="D23:F23"/>
    <mergeCell ref="A24:A25"/>
    <mergeCell ref="D24:F24"/>
    <mergeCell ref="D25:F25"/>
    <mergeCell ref="D15:F15"/>
    <mergeCell ref="D16:F16"/>
    <mergeCell ref="A18:A20"/>
    <mergeCell ref="B18:B19"/>
    <mergeCell ref="D18:F18"/>
    <mergeCell ref="D19:F19"/>
    <mergeCell ref="D20:F20"/>
    <mergeCell ref="A15:A17"/>
    <mergeCell ref="B16:B17"/>
    <mergeCell ref="D17:F17"/>
    <mergeCell ref="A26:A31"/>
    <mergeCell ref="B26:B27"/>
    <mergeCell ref="D26:F26"/>
    <mergeCell ref="D27:F27"/>
    <mergeCell ref="B28:B31"/>
    <mergeCell ref="D28:F28"/>
    <mergeCell ref="D31:F31"/>
    <mergeCell ref="C28:C31"/>
    <mergeCell ref="D29:F29"/>
    <mergeCell ref="D30:F30"/>
    <mergeCell ref="A38:I38"/>
    <mergeCell ref="A39:B39"/>
    <mergeCell ref="C39:F39"/>
    <mergeCell ref="A40:B40"/>
    <mergeCell ref="C40:F40"/>
    <mergeCell ref="A41:B41"/>
    <mergeCell ref="C41:F41"/>
    <mergeCell ref="A32:C32"/>
    <mergeCell ref="D32:I32"/>
    <mergeCell ref="A34:I34"/>
    <mergeCell ref="A35:I35"/>
    <mergeCell ref="A36:F37"/>
    <mergeCell ref="G36:H36"/>
    <mergeCell ref="I36:I37"/>
    <mergeCell ref="A45:B45"/>
    <mergeCell ref="C45:F45"/>
    <mergeCell ref="A46:B46"/>
    <mergeCell ref="C46:F46"/>
    <mergeCell ref="A47:I47"/>
    <mergeCell ref="A48:B48"/>
    <mergeCell ref="C48:F48"/>
    <mergeCell ref="A42:B42"/>
    <mergeCell ref="C42:F42"/>
    <mergeCell ref="A43:B43"/>
    <mergeCell ref="C43:F43"/>
    <mergeCell ref="A44:B44"/>
    <mergeCell ref="C44:F44"/>
    <mergeCell ref="A52:I52"/>
    <mergeCell ref="A53:B53"/>
    <mergeCell ref="C53:F53"/>
    <mergeCell ref="A54:B54"/>
    <mergeCell ref="C54:F54"/>
    <mergeCell ref="A49:B49"/>
    <mergeCell ref="C49:F49"/>
    <mergeCell ref="A50:B50"/>
    <mergeCell ref="C50:F50"/>
    <mergeCell ref="A51:B51"/>
    <mergeCell ref="C51:F51"/>
    <mergeCell ref="A60:I60"/>
    <mergeCell ref="A61:F62"/>
    <mergeCell ref="G61:H61"/>
    <mergeCell ref="I61:I62"/>
    <mergeCell ref="A63:B63"/>
    <mergeCell ref="C63:F63"/>
    <mergeCell ref="A55:I55"/>
    <mergeCell ref="A56:B56"/>
    <mergeCell ref="C56:F56"/>
    <mergeCell ref="A57:B57"/>
    <mergeCell ref="C57:I57"/>
    <mergeCell ref="A59:I59"/>
    <mergeCell ref="A67:B67"/>
    <mergeCell ref="C67:F67"/>
    <mergeCell ref="A68:B68"/>
    <mergeCell ref="C68:F68"/>
    <mergeCell ref="A69:B69"/>
    <mergeCell ref="C69:F69"/>
    <mergeCell ref="A64:B64"/>
    <mergeCell ref="C64:F64"/>
    <mergeCell ref="A65:B65"/>
    <mergeCell ref="C65:F65"/>
    <mergeCell ref="A66:B66"/>
    <mergeCell ref="C66:F66"/>
    <mergeCell ref="A84:D84"/>
    <mergeCell ref="F84:G84"/>
    <mergeCell ref="A82:D82"/>
    <mergeCell ref="F82:G82"/>
    <mergeCell ref="A83:D83"/>
    <mergeCell ref="F83:G83"/>
    <mergeCell ref="A70:B70"/>
    <mergeCell ref="C70:F70"/>
    <mergeCell ref="A71:B71"/>
    <mergeCell ref="C71:F71"/>
    <mergeCell ref="A72:B72"/>
    <mergeCell ref="C72:F72"/>
    <mergeCell ref="B1:H1"/>
    <mergeCell ref="A86:I86"/>
    <mergeCell ref="A87:I87"/>
    <mergeCell ref="A89:I96"/>
    <mergeCell ref="A78:B78"/>
    <mergeCell ref="C78:I78"/>
    <mergeCell ref="A80:I80"/>
    <mergeCell ref="A81:D81"/>
    <mergeCell ref="F81:G81"/>
    <mergeCell ref="H81:I81"/>
    <mergeCell ref="H84:I84"/>
    <mergeCell ref="A85:D85"/>
    <mergeCell ref="F85:G85"/>
    <mergeCell ref="H85:I85"/>
    <mergeCell ref="H82:I82"/>
    <mergeCell ref="H83:I83"/>
    <mergeCell ref="A73:B73"/>
    <mergeCell ref="C73:F73"/>
    <mergeCell ref="A74:B74"/>
    <mergeCell ref="C74:F74"/>
    <mergeCell ref="A75:B77"/>
    <mergeCell ref="C75:F75"/>
    <mergeCell ref="C76:F76"/>
    <mergeCell ref="C77:F77"/>
  </mergeCells>
  <conditionalFormatting sqref="H82:I85">
    <cfRule type="containsText" dxfId="84" priority="92" operator="containsText" text="Yes">
      <formula>NOT(ISERROR(SEARCH("Yes",H82)))</formula>
    </cfRule>
  </conditionalFormatting>
  <dataValidations count="2">
    <dataValidation type="list" allowBlank="1" showInputMessage="1" showErrorMessage="1" sqref="G63:G77 G39:G46 G48:G51 G53:G54 G56 G15:G31" xr:uid="{07E8CED6-AFE7-4B8C-963B-45717CBC5B9C}">
      <formula1>Term</formula1>
    </dataValidation>
    <dataValidation type="list" allowBlank="1" showInputMessage="1" showErrorMessage="1" sqref="I63:I77 I39:I46 I48:I51 I53:I54 I56 I15:I31" xr:uid="{5EACC377-E76E-4943-99C9-F5A203E65F8F}">
      <formula1>Grade</formula1>
    </dataValidation>
  </dataValidations>
  <hyperlinks>
    <hyperlink ref="A87:I87" r:id="rId1" display="The most updated degree information can be found via. NICC's most recent College Catalog. Linked here. " xr:uid="{F89C14F7-8DDB-4E9B-9433-E18E7C3BE55A}"/>
  </hyperlinks>
  <pageMargins left="0.25" right="0.25" top="0.75" bottom="0.75" header="0.3" footer="0.3"/>
  <pageSetup scale="82" fitToHeight="0" orientation="portrait" horizontalDpi="1200" verticalDpi="1200" r:id="rId2"/>
  <headerFooter>
    <oddFooter>&amp;L&amp;"Book Antiqua,Regular"&amp;5Revised 7/9/2024&amp;R&amp;"Book Antiqua,Regular"Page &amp;P of &amp;N</oddFooter>
  </headerFooter>
  <rowBreaks count="1" manualBreakCount="1">
    <brk id="33" max="16383" man="1"/>
  </rowBreaks>
  <extLst>
    <ext xmlns:x14="http://schemas.microsoft.com/office/spreadsheetml/2009/9/main" uri="{78C0D931-6437-407d-A8EE-F0AAD7539E65}">
      <x14:conditionalFormattings>
        <x14:conditionalFormatting xmlns:xm="http://schemas.microsoft.com/office/excel/2006/main">
          <x14:cfRule type="cellIs" priority="31" operator="equal" id="{90462176-8482-497A-988F-3D1C10436117}">
            <xm:f>'Catalog List Data'!$F$18</xm:f>
            <x14:dxf>
              <fill>
                <patternFill>
                  <bgColor rgb="FFF19B6B"/>
                </patternFill>
              </fill>
            </x14:dxf>
          </x14:cfRule>
          <x14:cfRule type="cellIs" priority="80" operator="equal" id="{86A9568A-3AA2-4B23-AC6B-7DBE36E8BE4F}">
            <xm:f>'Catalog List Data'!$F$12</xm:f>
            <x14:dxf>
              <fill>
                <patternFill>
                  <bgColor rgb="FF8ED973"/>
                </patternFill>
              </fill>
            </x14:dxf>
          </x14:cfRule>
          <x14:cfRule type="cellIs" priority="81" operator="equal" id="{BA3A20D4-B034-4B2F-A176-84DFF248CF71}">
            <xm:f>'Catalog List Data'!$F$11</xm:f>
            <x14:dxf>
              <fill>
                <patternFill>
                  <bgColor rgb="FFFF8989"/>
                </patternFill>
              </fill>
            </x14:dxf>
          </x14:cfRule>
          <x14:cfRule type="cellIs" priority="82" operator="equal" id="{C901B2E0-4686-4062-B8B9-EF39DC2DD183}">
            <xm:f>'Catalog List Data'!$F$13</xm:f>
            <x14:dxf>
              <fill>
                <patternFill>
                  <bgColor rgb="FFFFDB69"/>
                </patternFill>
              </fill>
            </x14:dxf>
          </x14:cfRule>
          <x14:cfRule type="cellIs" priority="83" operator="equal" id="{B248F243-6801-4010-B035-1CA23C76CCFD}">
            <xm:f>'Catalog List Data'!$F$15</xm:f>
            <x14:dxf>
              <fill>
                <patternFill>
                  <bgColor rgb="FFF7C7AC"/>
                </patternFill>
              </fill>
            </x14:dxf>
          </x14:cfRule>
          <xm:sqref>I15:I31</xm:sqref>
        </x14:conditionalFormatting>
        <x14:conditionalFormatting xmlns:xm="http://schemas.microsoft.com/office/excel/2006/main">
          <x14:cfRule type="cellIs" priority="26" operator="equal" id="{8F32457B-CA18-4EAD-A1F5-8C7C7BA0B65B}">
            <xm:f>'Catalog List Data'!$F$18</xm:f>
            <x14:dxf>
              <fill>
                <patternFill>
                  <bgColor rgb="FFF19B6B"/>
                </patternFill>
              </fill>
            </x14:dxf>
          </x14:cfRule>
          <x14:cfRule type="cellIs" priority="27" operator="equal" id="{D6D95E22-7408-43C2-A536-5DAD39337B5D}">
            <xm:f>'Catalog List Data'!$F$12</xm:f>
            <x14:dxf>
              <fill>
                <patternFill>
                  <bgColor rgb="FF8ED973"/>
                </patternFill>
              </fill>
            </x14:dxf>
          </x14:cfRule>
          <x14:cfRule type="cellIs" priority="28" operator="equal" id="{DD09FB74-9BEA-4C7C-B103-7B2FE1797C70}">
            <xm:f>'Catalog List Data'!$F$11</xm:f>
            <x14:dxf>
              <fill>
                <patternFill>
                  <bgColor rgb="FFFF8989"/>
                </patternFill>
              </fill>
            </x14:dxf>
          </x14:cfRule>
          <x14:cfRule type="cellIs" priority="29" operator="equal" id="{65201547-B367-4309-9351-16397DFFD841}">
            <xm:f>'Catalog List Data'!$F$13</xm:f>
            <x14:dxf>
              <fill>
                <patternFill>
                  <bgColor rgb="FFFFDB69"/>
                </patternFill>
              </fill>
            </x14:dxf>
          </x14:cfRule>
          <x14:cfRule type="cellIs" priority="30" operator="equal" id="{81F8FEAA-D9AF-42AC-8752-EA380FA3A89D}">
            <xm:f>'Catalog List Data'!$F$15</xm:f>
            <x14:dxf>
              <fill>
                <patternFill>
                  <bgColor rgb="FFF7C7AC"/>
                </patternFill>
              </fill>
            </x14:dxf>
          </x14:cfRule>
          <xm:sqref>I39:I46</xm:sqref>
        </x14:conditionalFormatting>
        <x14:conditionalFormatting xmlns:xm="http://schemas.microsoft.com/office/excel/2006/main">
          <x14:cfRule type="cellIs" priority="21" operator="equal" id="{7FFC5A95-1D3B-4C18-9ECB-A7C014A11084}">
            <xm:f>'Catalog List Data'!$F$18</xm:f>
            <x14:dxf>
              <fill>
                <patternFill>
                  <bgColor rgb="FFF19B6B"/>
                </patternFill>
              </fill>
            </x14:dxf>
          </x14:cfRule>
          <x14:cfRule type="cellIs" priority="22" operator="equal" id="{6F7B49E7-D900-4766-A642-7022A72B8043}">
            <xm:f>'Catalog List Data'!$F$12</xm:f>
            <x14:dxf>
              <fill>
                <patternFill>
                  <bgColor rgb="FF8ED973"/>
                </patternFill>
              </fill>
            </x14:dxf>
          </x14:cfRule>
          <x14:cfRule type="cellIs" priority="23" operator="equal" id="{80583ED7-277B-4998-86DD-6B1C40211D20}">
            <xm:f>'Catalog List Data'!$F$11</xm:f>
            <x14:dxf>
              <fill>
                <patternFill>
                  <bgColor rgb="FFFF8989"/>
                </patternFill>
              </fill>
            </x14:dxf>
          </x14:cfRule>
          <x14:cfRule type="cellIs" priority="24" operator="equal" id="{C01AE754-5076-4547-B455-B1607926E05E}">
            <xm:f>'Catalog List Data'!$F$13</xm:f>
            <x14:dxf>
              <fill>
                <patternFill>
                  <bgColor rgb="FFFFDB69"/>
                </patternFill>
              </fill>
            </x14:dxf>
          </x14:cfRule>
          <x14:cfRule type="cellIs" priority="25" operator="equal" id="{6C89095D-92BB-4570-8E67-BAB95284D657}">
            <xm:f>'Catalog List Data'!$F$15</xm:f>
            <x14:dxf>
              <fill>
                <patternFill>
                  <bgColor rgb="FFF7C7AC"/>
                </patternFill>
              </fill>
            </x14:dxf>
          </x14:cfRule>
          <xm:sqref>I48:I51</xm:sqref>
        </x14:conditionalFormatting>
        <x14:conditionalFormatting xmlns:xm="http://schemas.microsoft.com/office/excel/2006/main">
          <x14:cfRule type="cellIs" priority="16" operator="equal" id="{2C2E2ACA-FC23-48E0-AB26-89308D39EC63}">
            <xm:f>'Catalog List Data'!$F$18</xm:f>
            <x14:dxf>
              <fill>
                <patternFill>
                  <bgColor rgb="FFF19B6B"/>
                </patternFill>
              </fill>
            </x14:dxf>
          </x14:cfRule>
          <x14:cfRule type="cellIs" priority="17" operator="equal" id="{44DD1B48-DC1D-450A-907D-85E34A11C739}">
            <xm:f>'Catalog List Data'!$F$12</xm:f>
            <x14:dxf>
              <fill>
                <patternFill>
                  <bgColor rgb="FF8ED973"/>
                </patternFill>
              </fill>
            </x14:dxf>
          </x14:cfRule>
          <x14:cfRule type="cellIs" priority="18" operator="equal" id="{F09CAD5E-2ECE-4EB9-ABE9-C8F542C736DB}">
            <xm:f>'Catalog List Data'!$F$11</xm:f>
            <x14:dxf>
              <fill>
                <patternFill>
                  <bgColor rgb="FFFF8989"/>
                </patternFill>
              </fill>
            </x14:dxf>
          </x14:cfRule>
          <x14:cfRule type="cellIs" priority="19" operator="equal" id="{A8E7AA95-5A69-4A8B-B9AE-B723B2C54B65}">
            <xm:f>'Catalog List Data'!$F$13</xm:f>
            <x14:dxf>
              <fill>
                <patternFill>
                  <bgColor rgb="FFFFDB69"/>
                </patternFill>
              </fill>
            </x14:dxf>
          </x14:cfRule>
          <x14:cfRule type="cellIs" priority="20" operator="equal" id="{C5A07985-FF64-4188-A820-9F8194ABBB48}">
            <xm:f>'Catalog List Data'!$F$15</xm:f>
            <x14:dxf>
              <fill>
                <patternFill>
                  <bgColor rgb="FFF7C7AC"/>
                </patternFill>
              </fill>
            </x14:dxf>
          </x14:cfRule>
          <xm:sqref>I53:I54</xm:sqref>
        </x14:conditionalFormatting>
        <x14:conditionalFormatting xmlns:xm="http://schemas.microsoft.com/office/excel/2006/main">
          <x14:cfRule type="cellIs" priority="11" operator="equal" id="{44E94869-D95B-4AED-ACF5-6F3F57585944}">
            <xm:f>'Catalog List Data'!$F$18</xm:f>
            <x14:dxf>
              <fill>
                <patternFill>
                  <bgColor rgb="FFF19B6B"/>
                </patternFill>
              </fill>
            </x14:dxf>
          </x14:cfRule>
          <x14:cfRule type="cellIs" priority="12" operator="equal" id="{95BFA522-5C64-45DD-B781-8396E52B9E26}">
            <xm:f>'Catalog List Data'!$F$12</xm:f>
            <x14:dxf>
              <fill>
                <patternFill>
                  <bgColor rgb="FF8ED973"/>
                </patternFill>
              </fill>
            </x14:dxf>
          </x14:cfRule>
          <x14:cfRule type="cellIs" priority="13" operator="equal" id="{93C92971-1F01-4094-9E18-FA60CD0B840A}">
            <xm:f>'Catalog List Data'!$F$11</xm:f>
            <x14:dxf>
              <fill>
                <patternFill>
                  <bgColor rgb="FFFF8989"/>
                </patternFill>
              </fill>
            </x14:dxf>
          </x14:cfRule>
          <x14:cfRule type="cellIs" priority="14" operator="equal" id="{DA242871-7DFD-4B1F-B212-2E956122CF3A}">
            <xm:f>'Catalog List Data'!$F$13</xm:f>
            <x14:dxf>
              <fill>
                <patternFill>
                  <bgColor rgb="FFFFDB69"/>
                </patternFill>
              </fill>
            </x14:dxf>
          </x14:cfRule>
          <x14:cfRule type="cellIs" priority="15" operator="equal" id="{0E3EF066-A7BE-48C4-B526-0E3228CDE3C2}">
            <xm:f>'Catalog List Data'!$F$15</xm:f>
            <x14:dxf>
              <fill>
                <patternFill>
                  <bgColor rgb="FFF7C7AC"/>
                </patternFill>
              </fill>
            </x14:dxf>
          </x14:cfRule>
          <xm:sqref>I56</xm:sqref>
        </x14:conditionalFormatting>
        <x14:conditionalFormatting xmlns:xm="http://schemas.microsoft.com/office/excel/2006/main">
          <x14:cfRule type="cellIs" priority="1" operator="equal" id="{4940344C-B39E-469C-B33D-C2012E0F25CC}">
            <xm:f>'Catalog List Data'!$F$18</xm:f>
            <x14:dxf>
              <fill>
                <patternFill>
                  <bgColor rgb="FFF19B6B"/>
                </patternFill>
              </fill>
            </x14:dxf>
          </x14:cfRule>
          <x14:cfRule type="cellIs" priority="2" operator="equal" id="{A26322B8-ADAF-4779-98AC-C24115BCB184}">
            <xm:f>'Catalog List Data'!$F$12</xm:f>
            <x14:dxf>
              <fill>
                <patternFill>
                  <bgColor rgb="FF8ED973"/>
                </patternFill>
              </fill>
            </x14:dxf>
          </x14:cfRule>
          <x14:cfRule type="cellIs" priority="3" operator="equal" id="{686D1D59-4C2E-4F15-B026-3781F3386D59}">
            <xm:f>'Catalog List Data'!$F$11</xm:f>
            <x14:dxf>
              <fill>
                <patternFill>
                  <bgColor rgb="FFFF8989"/>
                </patternFill>
              </fill>
            </x14:dxf>
          </x14:cfRule>
          <x14:cfRule type="cellIs" priority="4" operator="equal" id="{81A921FD-5FF8-40F1-9542-643767EFDC36}">
            <xm:f>'Catalog List Data'!$F$13</xm:f>
            <x14:dxf>
              <fill>
                <patternFill>
                  <bgColor rgb="FFFFDB69"/>
                </patternFill>
              </fill>
            </x14:dxf>
          </x14:cfRule>
          <x14:cfRule type="cellIs" priority="5" operator="equal" id="{5D13D968-0FDD-4C82-B9A2-7DC2F425AC29}">
            <xm:f>'Catalog List Data'!$F$15</xm:f>
            <x14:dxf>
              <fill>
                <patternFill>
                  <bgColor rgb="FFF7C7AC"/>
                </patternFill>
              </fill>
            </x14:dxf>
          </x14:cfRule>
          <xm:sqref>I63:I77</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C41B0530-0505-4304-8182-18E648289E6A}">
          <x14:formula1>
            <xm:f>'BTNB ListData'!$A:$A</xm:f>
          </x14:formula1>
          <xm:sqref>D15:F15</xm:sqref>
        </x14:dataValidation>
        <x14:dataValidation type="list" allowBlank="1" showInputMessage="1" showErrorMessage="1" xr:uid="{C47963B7-B5A4-4606-A910-EF96106A8200}">
          <x14:formula1>
            <xm:f>'BTNB ListData'!$B:$B</xm:f>
          </x14:formula1>
          <xm:sqref>D16:D17 E16:F16</xm:sqref>
        </x14:dataValidation>
        <x14:dataValidation type="list" allowBlank="1" showInputMessage="1" showErrorMessage="1" xr:uid="{5B698B8D-70E1-4342-B321-C4071CDC626C}">
          <x14:formula1>
            <xm:f>'BTNB ListData'!$D:$D</xm:f>
          </x14:formula1>
          <xm:sqref>D18:F18</xm:sqref>
        </x14:dataValidation>
        <x14:dataValidation type="list" allowBlank="1" showInputMessage="1" showErrorMessage="1" xr:uid="{8871EE02-1103-466A-92DB-728C9D3FFC5E}">
          <x14:formula1>
            <xm:f>'BTNB ListData'!$E:$E</xm:f>
          </x14:formula1>
          <xm:sqref>D19:F19</xm:sqref>
        </x14:dataValidation>
        <x14:dataValidation type="list" allowBlank="1" showInputMessage="1" showErrorMessage="1" xr:uid="{F79BA023-A582-4852-B2FE-97F35982BBD8}">
          <x14:formula1>
            <xm:f>'BTNB ListData'!$F:$F</xm:f>
          </x14:formula1>
          <xm:sqref>D20:F20</xm:sqref>
        </x14:dataValidation>
        <x14:dataValidation type="list" allowBlank="1" showInputMessage="1" showErrorMessage="1" xr:uid="{B24E08A3-B7C9-4D86-AB82-E200FA5BABFF}">
          <x14:formula1>
            <xm:f>'BTNB ListData'!$H:$H</xm:f>
          </x14:formula1>
          <xm:sqref>D22:F22</xm:sqref>
        </x14:dataValidation>
        <x14:dataValidation type="list" allowBlank="1" showInputMessage="1" showErrorMessage="1" xr:uid="{41408E93-1509-4D18-8E29-1CB4427C3238}">
          <x14:formula1>
            <xm:f>'BTNB ListData'!$G:$G</xm:f>
          </x14:formula1>
          <xm:sqref>D21:F21</xm:sqref>
        </x14:dataValidation>
        <x14:dataValidation type="list" allowBlank="1" showInputMessage="1" showErrorMessage="1" xr:uid="{0FFF7623-A423-43C3-9791-FCF9AE59B73D}">
          <x14:formula1>
            <xm:f>'BTNB ListData'!$I:$I</xm:f>
          </x14:formula1>
          <xm:sqref>D23:F23</xm:sqref>
        </x14:dataValidation>
        <x14:dataValidation type="list" allowBlank="1" showInputMessage="1" showErrorMessage="1" xr:uid="{1FF94B87-A083-470A-9FDE-34ECCF4FCBDC}">
          <x14:formula1>
            <xm:f>'BTNB ListData'!$J:$J</xm:f>
          </x14:formula1>
          <xm:sqref>D24:F24</xm:sqref>
        </x14:dataValidation>
        <x14:dataValidation type="list" allowBlank="1" showInputMessage="1" showErrorMessage="1" xr:uid="{9344C686-7F29-408F-BA4D-F3DC40C32B19}">
          <x14:formula1>
            <xm:f>'BTNB ListData'!$K:$K</xm:f>
          </x14:formula1>
          <xm:sqref>D25:F25</xm:sqref>
        </x14:dataValidation>
        <x14:dataValidation type="list" allowBlank="1" showInputMessage="1" showErrorMessage="1" xr:uid="{EF960156-DD99-4D4D-9EFF-A524112C1C71}">
          <x14:formula1>
            <xm:f>'BTNB ListData'!$L:$L</xm:f>
          </x14:formula1>
          <xm:sqref>D26:F26</xm:sqref>
        </x14:dataValidation>
        <x14:dataValidation type="list" allowBlank="1" showInputMessage="1" showErrorMessage="1" xr:uid="{4E326703-98BF-4DC2-B254-BCA871079A76}">
          <x14:formula1>
            <xm:f>'BTNB ListData'!$M:$M</xm:f>
          </x14:formula1>
          <xm:sqref>D27:F27</xm:sqref>
        </x14:dataValidation>
        <x14:dataValidation type="list" allowBlank="1" showInputMessage="1" showErrorMessage="1" xr:uid="{48C5DDDB-F942-4B2A-9B83-AA6CEFDEF637}">
          <x14:formula1>
            <xm:f>'BTNB ListData'!$N:$N</xm:f>
          </x14:formula1>
          <xm:sqref>D28:F31</xm:sqref>
        </x14:dataValidation>
        <x14:dataValidation type="list" allowBlank="1" showInputMessage="1" showErrorMessage="1" xr:uid="{1F3EB046-CFE2-4520-8020-80A192628D97}">
          <x14:formula1>
            <xm:f>'BTNB ListData'!$O:$O</xm:f>
          </x14:formula1>
          <xm:sqref>C39:F46 C48:F51 C53:F54 C56:F56</xm:sqref>
        </x14:dataValidation>
        <x14:dataValidation type="list" allowBlank="1" showInputMessage="1" showErrorMessage="1" xr:uid="{B3AED88C-888B-4235-8A5F-0DE1EBD11790}">
          <x14:formula1>
            <xm:f>'BTNB ListData'!$P:$P</xm:f>
          </x14:formula1>
          <xm:sqref>C63:F77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C7D10-A768-42FB-A19F-B53959894A39}">
  <dimension ref="A1:P52"/>
  <sheetViews>
    <sheetView topLeftCell="M1" zoomScale="150" workbookViewId="0">
      <selection activeCell="N2" sqref="N2"/>
    </sheetView>
  </sheetViews>
  <sheetFormatPr defaultRowHeight="14.45"/>
  <cols>
    <col min="1" max="2" width="68.85546875" bestFit="1" customWidth="1"/>
    <col min="3" max="3" width="68.85546875" customWidth="1"/>
    <col min="4" max="6" width="68.85546875" bestFit="1" customWidth="1"/>
    <col min="7" max="7" width="68.85546875" customWidth="1"/>
    <col min="8" max="8" width="68.85546875" bestFit="1" customWidth="1"/>
    <col min="9" max="9" width="77.7109375" bestFit="1" customWidth="1"/>
    <col min="10" max="10" width="68.85546875" bestFit="1" customWidth="1"/>
    <col min="11" max="11" width="77.7109375" bestFit="1" customWidth="1"/>
    <col min="12" max="15" width="68.85546875" bestFit="1" customWidth="1"/>
    <col min="16" max="16" width="73.42578125" bestFit="1" customWidth="1"/>
  </cols>
  <sheetData>
    <row r="1" spans="1:16" ht="15">
      <c r="A1" t="s">
        <v>810</v>
      </c>
      <c r="B1" t="s">
        <v>810</v>
      </c>
      <c r="C1" t="s">
        <v>810</v>
      </c>
      <c r="D1" t="s">
        <v>810</v>
      </c>
      <c r="E1" t="s">
        <v>810</v>
      </c>
      <c r="F1" t="s">
        <v>810</v>
      </c>
      <c r="G1" t="s">
        <v>810</v>
      </c>
      <c r="H1" t="s">
        <v>810</v>
      </c>
      <c r="I1" t="s">
        <v>810</v>
      </c>
      <c r="J1" t="s">
        <v>810</v>
      </c>
      <c r="K1" t="s">
        <v>810</v>
      </c>
      <c r="L1" t="s">
        <v>810</v>
      </c>
      <c r="M1" t="s">
        <v>810</v>
      </c>
      <c r="N1" t="s">
        <v>810</v>
      </c>
      <c r="O1" t="s">
        <v>810</v>
      </c>
      <c r="P1" t="s">
        <v>810</v>
      </c>
    </row>
    <row r="2" spans="1:16" ht="15">
      <c r="A2" t="str" cm="1">
        <f t="array" ref="A2:A14">_xlfn.SORTBY(_xlfn.CHOOSECOLS(_xlfn._xlws.FILTER(List_Data,(Req_Area="1NL")*(ISNUMBER(SEARCH("BTNB",Program)))+(Req_Area="Note")),1),MATCH(_xlfn.CHOOSECOLS(_xlfn._xlws.FILTER(List_Data,(Req_Area="1NL")*(ISNUMBER(SEARCH("BTNB",Program)))+(Req_Area="Note")),1),Course_Name,0))</f>
        <v>NASP 1410 UmóⁿHoⁿ  LANGUAGE I (4)</v>
      </c>
      <c r="B2" t="str" cm="1">
        <f t="array" ref="B2:B17">_xlfn.SORTBY(_xlfn.CHOOSECOLS(_xlfn._xlws.FILTER(List_Data,(Req_Area="1NH")*(ISNUMBER(SEARCH("BTNB",Program)))+(Req_Area="Note")),1),MATCH(_xlfn.CHOOSECOLS(_xlfn._xlws.FILTER(List_Data,(Req_Area="1NH")*(ISNUMBER(SEARCH("BTNB",Program)))+(Req_Area="Note")),1),Course_Name,0))</f>
        <v>NASP 1020 CULTURES &amp; PEOPLES OF NATIVE AMERICA (3)</v>
      </c>
      <c r="C2" t="str" cm="1">
        <f t="array" ref="C2:C17">_xlfn.SORTBY(_xlfn.CHOOSECOLS(_xlfn._xlws.FILTER(List_Data,(Req_Area="1NH")*(ISNUMBER(SEARCH("BTNB",Program)))+(Req_Area="Note")),1),MATCH(_xlfn.CHOOSECOLS(_xlfn._xlws.FILTER(List_Data,(Req_Area="1NH")*(ISNUMBER(SEARCH("BTNB",Program)))+(Req_Area="Note")),1),Course_Name,0))</f>
        <v>NASP 1020 CULTURES &amp; PEOPLES OF NATIVE AMERICA (3)</v>
      </c>
      <c r="D2" t="str" cm="1">
        <f t="array" ref="D2:D7">_xlfn.SORTBY(_xlfn.CHOOSECOLS(_xlfn._xlws.FILTER(List_Data,(Req_Area="2W1")*(ISNUMBER(SEARCH("BTNB",Program)))+(Req_Area="Note")),1),MATCH(_xlfn.CHOOSECOLS(_xlfn._xlws.FILTER(List_Data,(Req_Area="2W1")*(ISNUMBER(SEARCH("BTNB",Program)))+(Req_Area="Note")),1),Course_Name,0))</f>
        <v>ENGL 1010 ENGLISH COMPOSITION I (3)</v>
      </c>
      <c r="E2" t="str" cm="1">
        <f t="array" ref="E2:E7">_xlfn.SORTBY(_xlfn.CHOOSECOLS(_xlfn._xlws.FILTER(List_Data,(Req_Area="2W2")*(ISNUMBER(SEARCH("BTNB",Program)))+(Req_Area="Note")),1),MATCH(_xlfn.CHOOSECOLS(_xlfn._xlws.FILTER(List_Data,(Req_Area="2W2")*(ISNUMBER(SEARCH("BTNB",Program)))+(Req_Area="Note")),1),Course_Name,0))</f>
        <v>ENGL 1020 ENGLISH COMPOSITION II (3)</v>
      </c>
      <c r="F2" t="str" cm="1">
        <f t="array" ref="F2:F7">_xlfn.SORTBY(_xlfn.CHOOSECOLS(_xlfn._xlws.FILTER(List_Data,(Req_Area="2O")*(ISNUMBER(SEARCH("BTNB",Program)))+(Req_Area="Note")),1),MATCH(_xlfn.CHOOSECOLS(_xlfn._xlws.FILTER(List_Data,(Req_Area="2O")*(ISNUMBER(SEARCH("BTNB",Program)))+(Req_Area="Note")),1),Course_Name,0))</f>
        <v>SPCH 1110 PUBLIC SPEAKING (3)</v>
      </c>
      <c r="G2" t="str" cm="1">
        <f t="array" ref="G2:G50">_xlfn.SORTBY(_xlfn.CHOOSECOLS(_xlfn._xlws.FILTER(List_Data,(Req_Area="3A")*(ISNUMBER(SEARCH("BTNB",Program)))+(Req_Area="Note")),1),MATCH(_xlfn.CHOOSECOLS(_xlfn._xlws.FILTER(List_Data,(Req_Area="3A")*(ISNUMBER(SEARCH("BTNB",Program)))+(Req_Area="Note")),1),Course_Name,0))</f>
        <v>ARTS 1010 INTRODUCTION TO THE VISUAL ARTS (3)</v>
      </c>
      <c r="H2" t="str" cm="1">
        <f t="array" ref="H2:H8">_xlfn.SORTBY(_xlfn.CHOOSECOLS(_xlfn._xlws.FILTER(List_Data,(Req_Area="3Q")*(ISNUMBER(SEARCH("BTNB",Program)))+(Req_Area="Note")),1),MATCH(_xlfn.CHOOSECOLS(_xlfn._xlws.FILTER(List_Data,(Req_Area="3Q")*(ISNUMBER(SEARCH("BTNB",Program)))+(Req_Area="Note")),1),Course_Name,0))</f>
        <v>MATH 1110 INTERMEDIATE ALGEBRA (4)</v>
      </c>
      <c r="I2" t="str" cm="1">
        <f t="array" ref="I2:I20">_xlfn.SORTBY(_xlfn.CHOOSECOLS(_xlfn._xlws.FILTER(List_Data,(Req_Area="3L")*(ISNUMBER(SEARCH("BTNB",Program)))+(Req_Area="Note")),1),MATCH(_xlfn.CHOOSECOLS(_xlfn._xlws.FILTER(List_Data,(Req_Area="3L")*(ISNUMBER(SEARCH("BTNB",Program)))+(Req_Area="Note")),1),Course_Name,0))</f>
        <v>AGRI 1150/1154 AQUACULTURE SCIENCE/AQUACULTURE SCIENCE LAB (4)</v>
      </c>
      <c r="J2" t="str" cm="1">
        <f t="array" ref="J2:J7">_xlfn.SORTBY(_xlfn.CHOOSECOLS(_xlfn._xlws.FILTER(List_Data,(Req_Area="4T")*(ISNUMBER(SEARCH("BTNB",Program)))+(Req_Area="Note")),1),MATCH(_xlfn.CHOOSECOLS(_xlfn._xlws.FILTER(List_Data,(Req_Area="4T")*(ISNUMBER(SEARCH("BTNB",Program)))+(Req_Area="Note")),1),Course_Name,0))</f>
        <v>INFO 1200 INTRODUCTION TO PRODUCTIVITY SOFTWARE (3)</v>
      </c>
      <c r="K2" t="str" cm="1">
        <f t="array" ref="K2:K41">_xlfn.SORTBY(_xlfn.CHOOSECOLS(_xlfn._xlws.FILTER(List_Data,(Req_Area="4G")*(ISNUMBER(SEARCH("BTNB",Program)))+(Req_Area="Note")),1),MATCH(_xlfn.CHOOSECOLS(_xlfn._xlws.FILTER(List_Data,(Req_Area="4G")*(ISNUMBER(SEARCH("BTNB",Program)))+(Req_Area="Note")),1),Course_Name,0))</f>
        <v>BIOS 1200/1204 CONCEPTS OF ECOLOGY (4)</v>
      </c>
      <c r="L2" t="str" cm="1">
        <f t="array" ref="L2:L7">_xlfn.SORTBY(_xlfn.CHOOSECOLS(_xlfn._xlws.FILTER(List_Data,(Req_Area="5C1")*(ISNUMBER(SEARCH("BTNB",Program)))+(Req_Area="Note")),1),MATCH(_xlfn.CHOOSECOLS(_xlfn._xlws.FILTER(List_Data,(Req_Area="5C1")*(ISNUMBER(SEARCH("BTNB",Program)))+(Req_Area="Note")),1),Course_Name,0))</f>
        <v>EDUC 1010 STUDENT SUCCESS STRATEGIES (2)</v>
      </c>
      <c r="M2" t="str" cm="1">
        <f t="array" ref="M2:M7">_xlfn.SORTBY(_xlfn.CHOOSECOLS(_xlfn._xlws.FILTER(List_Data,(Req_Area="5C2")*(ISNUMBER(SEARCH("BTNB",Program)))+(Req_Area="Note")),1),MATCH(_xlfn.CHOOSECOLS(_xlfn._xlws.FILTER(List_Data,(Req_Area="5C2")*(ISNUMBER(SEARCH("BTNB",Program)))+(Req_Area="Note")),1),Course_Name,0))</f>
        <v>EDUC 1020 CAREER SURVIVAL (1)</v>
      </c>
      <c r="N2" t="str" cm="1">
        <f t="array" ref="N2:N30">_xlfn.SORTBY(_xlfn.CHOOSECOLS(_xlfn._xlws.FILTER(List_Data,(Req_Area="5H")*(ISNUMBER(SEARCH("BTNB",Program)))+(Req_Area="Note")),1),MATCH(_xlfn.CHOOSECOLS(_xlfn._xlws.FILTER(List_Data,(Req_Area="5H")*(ISNUMBER(SEARCH("BTNB",Program)))+(Req_Area="Note")),1),Course_Name,0))</f>
        <v>AGRI 1048 GARDENING (1)</v>
      </c>
      <c r="O2" t="str" cm="1">
        <f t="array" ref="O2:O22">_xlfn.SORTBY(_xlfn.CHOOSECOLS(_xlfn._xlws.FILTER(List_Data,(Req_Area="FC")*(ISNUMBER(SEARCH("BTNB",Program)))+(Req_Area="Note")),1),MATCH(_xlfn.CHOOSECOLS(_xlfn._xlws.FILTER(List_Data,(Req_Area="FC")*(ISNUMBER(SEARCH("BTNB",Program)))+(Req_Area="Note")),1),Course_Name,0))</f>
        <v>ACCT 1200 PRINCIPLES OF ACCOUNTING I (3)</v>
      </c>
      <c r="P2" t="str" cm="1">
        <f t="array" ref="P2:P25">_xlfn.SORTBY(_xlfn.CHOOSECOLS(_xlfn._xlws.FILTER(List_Data,(Req_Area="PC")*(ISNUMBER(SEARCH("BTNB",Program)))+(Req_Area="Note")),1),MATCH(_xlfn.CHOOSECOLS(_xlfn._xlws.FILTER(List_Data,(Req_Area="PC")*(ISNUMBER(SEARCH("BTNB",Program)))+(Req_Area="Note")),1),Course_Name,0))</f>
        <v>BSAD 3425 MANAGEMENT INFORMATION SYSTEMS (MIS) (3)</v>
      </c>
    </row>
    <row r="3" spans="1:16" ht="15">
      <c r="A3" t="str">
        <v>NASP 1420 UmóⁿHoⁿ LANGUAGE II (4)</v>
      </c>
      <c r="B3" t="str">
        <v>NASP 1030 NATIVE AMERICAN HISTORY TO 1890 (3)</v>
      </c>
      <c r="C3" t="str">
        <v>NASP 1030 NATIVE AMERICAN HISTORY TO 1890 (3)</v>
      </c>
      <c r="D3" t="str">
        <v>Course not listed. Detail in comments (4 cr.)</v>
      </c>
      <c r="E3" t="str">
        <v>Course not listed. Detail in comments (4 cr.)</v>
      </c>
      <c r="F3" t="str">
        <v>Course not listed. Detail in comments (4 cr.)</v>
      </c>
      <c r="G3" t="str">
        <v>ARTS 1050 INTRODUCTION TO ART HISTORY &amp; CRITICISM I (3)</v>
      </c>
      <c r="H3" t="str">
        <v>MATH 1150 COLLEGE ALGEBRA (3)</v>
      </c>
      <c r="I3" t="str">
        <v>AGRI 1010/1014 DIVERSITY OF FOOD PRODUCTION SYSTEMS/DIVERSITY OF FOOD SYSTEMS LAB (4)</v>
      </c>
      <c r="J3" t="str">
        <v>Course not listed. Detail in comments (4 cr.)</v>
      </c>
      <c r="K3" t="str">
        <v>BIOS 2030 INTRODUCTION TO ENVIRONMENTAL ISSUES (3)</v>
      </c>
      <c r="L3" t="str">
        <v>Course not listed. Detail in comments (4 cr.)</v>
      </c>
      <c r="M3" t="str">
        <v>Course not listed. Detail in comments (4 cr.)</v>
      </c>
      <c r="N3" t="str">
        <v>AGRI 1050 FOOD PERSERVATION (1)</v>
      </c>
      <c r="O3" t="str">
        <v>ACCT 1210 PRINCIPLES OF ACCOUNTING II (3)</v>
      </c>
      <c r="P3" t="str">
        <v>BSAD 3440 PRINCIPLES OF FINANCE (3)</v>
      </c>
    </row>
    <row r="4" spans="1:16" ht="15">
      <c r="A4" t="str">
        <v>NASP 1510 DAKOTA LANGUAGE I (4)</v>
      </c>
      <c r="B4" t="str">
        <v>NASP 1040 NATIVE AMERICAN HISTORY SINCE 1890 (3)</v>
      </c>
      <c r="C4" t="str">
        <v>NASP 1040 NATIVE AMERICAN HISTORY SINCE 1890 (3)</v>
      </c>
      <c r="D4" t="str">
        <v>Course not listed. Detail in comments (3 cr.)</v>
      </c>
      <c r="E4" t="str">
        <v>Course not listed. Detail in comments (3 cr.)</v>
      </c>
      <c r="F4" t="str">
        <v>Course not listed. Detail in comments (3 cr.)</v>
      </c>
      <c r="G4" t="str">
        <v>ARTS 1060 INTRO TO ART HISTORY AND CRITICISM II (3)</v>
      </c>
      <c r="H4" t="str">
        <v>Course not listed. Detail in comments (4 cr.)</v>
      </c>
      <c r="I4" t="str">
        <v>BIOS 1010/1014 GENERAL BIOLOGY (4)</v>
      </c>
      <c r="J4" t="str">
        <v>Course not listed. Detail in comments (3 cr.)</v>
      </c>
      <c r="K4" t="str">
        <v>CHEM 1050/1054 APPLIED ENVRIONMENTAL CHEMISTRY &amp; CONSERVATION BIOLOGY (4)</v>
      </c>
      <c r="L4" t="str">
        <v>Course not listed. Detail in comments (3 cr.)</v>
      </c>
      <c r="M4" t="str">
        <v>Course not listed. Detail in comments (3 cr.)</v>
      </c>
      <c r="N4" t="str">
        <v>AGRI 2340 NATIVE AMERICAN TRADITIONAL FOODS (3)</v>
      </c>
      <c r="O4" t="str">
        <v>BSAD 1050 INTRODUCTION TO BUSINESS (3)</v>
      </c>
      <c r="P4" t="str">
        <v>BSAD 3620 NATIVE NATIONS AND INTERNATIONAL BUSINESS (3)</v>
      </c>
    </row>
    <row r="5" spans="1:16" ht="15">
      <c r="A5" t="str">
        <v>NASP 1520 DAKOTA LANGUAGE II (4)</v>
      </c>
      <c r="B5" t="str">
        <v>NASP 1080 NATIVE AMERICAN EDUCATION (3)</v>
      </c>
      <c r="C5" t="str">
        <v>NASP 1080 NATIVE AMERICAN EDUCATION (3)</v>
      </c>
      <c r="D5" t="str">
        <v>Course not listed. Detail in comments (2 cr.)</v>
      </c>
      <c r="E5" t="str">
        <v>Course not listed. Detail in comments (2 cr.)</v>
      </c>
      <c r="F5" t="str">
        <v>Course not listed. Detail in comments (2 cr.)</v>
      </c>
      <c r="G5" t="str">
        <v>ARTS 1100 BASIC DESIGN (3)</v>
      </c>
      <c r="H5" t="str">
        <v>Course not listed. Detail in comments (3 cr.)</v>
      </c>
      <c r="I5" t="str">
        <v>BIOS 1110/1114 GENERAL BOTANY (4)</v>
      </c>
      <c r="J5" t="str">
        <v>Course not listed. Detail in comments (2 cr.)</v>
      </c>
      <c r="K5" t="str">
        <v>CRIM 1010 INTRODUCTION TO CRIMINAL JUSTICE (3)</v>
      </c>
      <c r="L5" t="str">
        <v>Course not listed. Detail in comments (2 cr.)</v>
      </c>
      <c r="M5" t="str">
        <v>Course not listed. Detail in comments (2 cr.)</v>
      </c>
      <c r="N5" t="str">
        <v>ECED 1260 EARLY CHILDHOOD HEALTH, SAFETY &amp; NUTRITION (3)</v>
      </c>
      <c r="O5" t="str">
        <v>BSAD 2050 BUSINESS COMMUNICATION (3)</v>
      </c>
      <c r="P5" t="str">
        <v>BSAD 3670 HUMAN RESOURCE MANAGEMENT</v>
      </c>
    </row>
    <row r="6" spans="1:16" ht="15">
      <c r="A6" t="str">
        <v>NASP 2430 OMAHA LANGUAGE III (3)</v>
      </c>
      <c r="B6" t="str">
        <v>NASP 2110 NATIVE AMERICAN LITERATURE (3)</v>
      </c>
      <c r="C6" t="str">
        <v>NASP 2110 NATIVE AMERICAN LITERATURE (3)</v>
      </c>
      <c r="D6" t="str">
        <v>Course not listed. Detail in comments (1 cr.)</v>
      </c>
      <c r="E6" t="str">
        <v>Course not listed. Detail in comments (1 cr.)</v>
      </c>
      <c r="F6" t="str">
        <v>Course not listed. Detail in comments (1 cr.)</v>
      </c>
      <c r="G6" t="str">
        <v>ARTS 1200 DRAWING (3)</v>
      </c>
      <c r="H6" t="str">
        <v>Course not listed. Detail in comments (2 cr.)</v>
      </c>
      <c r="I6" t="str">
        <v>BIOS 1200/1204 CONCEPTS OF ECOLOGY (4)</v>
      </c>
      <c r="J6" t="str">
        <v>Course not listed. Detail in comments (1 cr.)</v>
      </c>
      <c r="K6" t="str">
        <v>CRIM 1020 INTRODUCTION TO CORRECTIONS (3)</v>
      </c>
      <c r="L6" t="str">
        <v>Course not listed. Detail in comments (1 cr.)</v>
      </c>
      <c r="M6" t="str">
        <v>Course not listed. Detail in comments (1 cr.)</v>
      </c>
      <c r="N6" t="str">
        <v>ENGL 1040 CREATIVE WRITING (3)</v>
      </c>
      <c r="O6" t="str">
        <v>BSAD 2310 ETHICS (3)</v>
      </c>
      <c r="P6" t="str">
        <v>BSAD 4690 ORGANIZATIONAL BEHAVIOR</v>
      </c>
    </row>
    <row r="7" spans="1:16" ht="15">
      <c r="A7" t="str">
        <v>NASP 2440 OMAHA LANGUAGE IV (3)</v>
      </c>
      <c r="B7" t="str">
        <v>NASP 2120 NATIVE AMERICAN COMMUNITY-BASED RESEARCH (3)</v>
      </c>
      <c r="C7" t="str">
        <v>NASP 2120 NATIVE AMERICAN COMMUNITY-BASED RESEARCH (3)</v>
      </c>
      <c r="D7" t="str">
        <v>Exempt from requirement after speaking with Registrar. Detail in comments.</v>
      </c>
      <c r="E7" t="str">
        <v>Exempt from requirement after speaking with Registrar. Detail in comments.</v>
      </c>
      <c r="F7" t="str">
        <v>Exempt from requirement after speaking with Registrar. Detail in comments.</v>
      </c>
      <c r="G7" t="str">
        <v>ARTS 1300 PAINTING (3)</v>
      </c>
      <c r="H7" t="str">
        <v>Course not listed. Detail in comments (1 cr.)</v>
      </c>
      <c r="I7" t="str">
        <v>BIOS 1210/1214 INTRODUCTION TO GEOLOGY (4)</v>
      </c>
      <c r="J7" t="str">
        <v>Exempt from requirement after speaking with Registrar. Detail in comments.</v>
      </c>
      <c r="K7" t="str">
        <v>ECED 1160 EARLY LANGUAGE LITERACY (3)</v>
      </c>
      <c r="L7" t="str">
        <v>Exempt from requirement after speaking with Registrar. Detail in comments.</v>
      </c>
      <c r="M7" t="str">
        <v>Exempt from requirement after speaking with Registrar. Detail in comments.</v>
      </c>
      <c r="N7" t="str">
        <v>HLTH 1010 INTRODUCTION TO HEALTHCARE (1)</v>
      </c>
      <c r="O7" t="str">
        <v>BSAD 2520 PRINCIPLES OF MARKETING (3)</v>
      </c>
      <c r="P7" t="str">
        <v>BSAD 4800 STRATEGIC MANAGEMENT</v>
      </c>
    </row>
    <row r="8" spans="1:16" ht="15">
      <c r="A8" t="str">
        <v>NASP 2530 DAKOTA LANGUAGE III (3)</v>
      </c>
      <c r="B8" t="str">
        <v>NASP 2200 SANTEE DAKOTA TRIBAL HISTORY (3)</v>
      </c>
      <c r="C8" t="str">
        <v>NASP 2200 SANTEE DAKOTA TRIBAL HISTORY (3)</v>
      </c>
      <c r="G8" t="str">
        <v>ARTS 1400 SCULPTURE (3)</v>
      </c>
      <c r="H8" t="str">
        <v>Exempt from requirement after speaking with Registrar. Detail in comments.</v>
      </c>
      <c r="I8" t="str">
        <v>BIOS 2250/2254 HUMAN ANATOMY AND PHYSIOLOGY I (4)</v>
      </c>
      <c r="K8" t="str">
        <v>ECED 2050 CHILDREN WITH EXCEPTIONALITIES (3)</v>
      </c>
      <c r="N8" t="str">
        <v>HLTH 1020 FIRST AID/CPR (1)</v>
      </c>
      <c r="O8" t="str">
        <v>BSAD 2540 PRINCIPLES OF MANAGEMENT (3)</v>
      </c>
      <c r="P8" t="str">
        <v>BSAD 4990 INTERNSHIP (1)</v>
      </c>
    </row>
    <row r="9" spans="1:16" ht="15">
      <c r="A9" t="str">
        <v>NASP 2540 DAKOTA LANGUAGE IV (3)</v>
      </c>
      <c r="B9" t="str">
        <v>NASP 2210 OMAHA TRIBAL HISTORY (3)</v>
      </c>
      <c r="C9" t="str">
        <v>NASP 2210 OMAHA TRIBAL HISTORY (3)</v>
      </c>
      <c r="G9" t="str">
        <v>ECED 1050 EXPRESSIVE ARTS (3)</v>
      </c>
      <c r="I9" t="str">
        <v>BIOS 2260/2264 HUMAN ANATOMY AND PHYSIOLOGY II (4)</v>
      </c>
      <c r="K9" t="str">
        <v>ECED 2070 FAMILY AND COMMUNITY RELATIONSHIPS (3)</v>
      </c>
      <c r="N9" t="str">
        <v>HLTH 1040 PHYSICAL ACTIVITY (1)</v>
      </c>
      <c r="O9" t="str">
        <v>BSAD 2700 BUSINESS LAW I (3)</v>
      </c>
      <c r="P9" t="str">
        <v>BSAD 4990 INTERNSHIP (2)</v>
      </c>
    </row>
    <row r="10" spans="1:16" ht="15">
      <c r="A10" t="str">
        <v>Course not listed. Detail in comments (4 cr.)</v>
      </c>
      <c r="B10" t="str">
        <v>NASP 2220 PONCA TRIBAL HISTORY (3)</v>
      </c>
      <c r="C10" t="str">
        <v>NASP 2220 PONCA TRIBAL HISTORY (3)</v>
      </c>
      <c r="G10" t="str">
        <v>ECED 1160 EARLY LANGUAGE LITERACY (3)</v>
      </c>
      <c r="I10" t="str">
        <v>BIOS 2460/2464 MICROBIOLOGY (4)</v>
      </c>
      <c r="K10" t="str">
        <v>ECON 2110 PRINCIPLES OF MACROECONOMICS (3)</v>
      </c>
      <c r="N10" t="str">
        <v>HLTH 1041 SOCIAL ACTIVITY (1)</v>
      </c>
      <c r="O10" t="str">
        <v>BSAD 2710 BUSINESS LAW II (3)</v>
      </c>
      <c r="P10" t="str">
        <v>BSAD 4990 INTERNSHIP (3)</v>
      </c>
    </row>
    <row r="11" spans="1:16" ht="15">
      <c r="A11" t="str">
        <v>Course not listed. Detail in comments (3 cr.)</v>
      </c>
      <c r="B11" t="str">
        <v>NASP 2230 DAKOTA CULTURE AND TRADITION (3)</v>
      </c>
      <c r="C11" t="str">
        <v>NASP 2230 DAKOTA CULTURE AND TRADITION (3)</v>
      </c>
      <c r="G11" t="str">
        <v>ENGL 1040 CREATIVE WRITING (3)</v>
      </c>
      <c r="I11" t="str">
        <v>CHEM 1050/1054 APPLIED ENVRIONMENTAL CHEMISTRY &amp; CONSERVATION BIOLOGY (4)</v>
      </c>
      <c r="K11" t="str">
        <v>EDUC 2030 MULTICULTURAL EDUCATION (3)</v>
      </c>
      <c r="N11" t="str">
        <v>HLTH 1042 TRADITIONAL NATIVE AMERICAN GAMES (1)</v>
      </c>
      <c r="O11" t="str">
        <v>ECON 2110 PRINCIPLES OF MACROECONOMICS (3)</v>
      </c>
      <c r="P11" t="str">
        <v>BSAD 4990 INTERNSHIP (4)</v>
      </c>
    </row>
    <row r="12" spans="1:16" ht="15">
      <c r="A12" t="str">
        <v>Course not listed. Detail in comments (2 cr.)</v>
      </c>
      <c r="B12" t="str">
        <v>NASP 2240 OMAHA CULTURE AND TRADITION (3)</v>
      </c>
      <c r="C12" t="str">
        <v>NASP 2240 OMAHA CULTURE AND TRADITION (3)</v>
      </c>
      <c r="G12" t="str">
        <v>ENGL 1050 JOURNALISTIC WRITING (3)</v>
      </c>
      <c r="I12" t="str">
        <v>CHEM 1090/1094 GENERAL CHEMISTRY I (4)</v>
      </c>
      <c r="K12" t="str">
        <v>EDUC 2050 THE EXCEPTIONAL LEARNER IN THE CLASSROOM (3)</v>
      </c>
      <c r="N12" t="str">
        <v>HLTH 1043 BEADING (1)</v>
      </c>
      <c r="O12" t="str">
        <v>ECON 2120 PRINCIPLES OF MICROECONOMICS (3)</v>
      </c>
      <c r="P12" t="str">
        <v>NASP 3200 SELF-DETERMINATION AND EDUCATIONAL ASSISTANCE ACT (3)</v>
      </c>
    </row>
    <row r="13" spans="1:16" ht="15">
      <c r="A13" t="str">
        <v>Course not listed. Detail in comments (1 cr.)</v>
      </c>
      <c r="B13" t="str">
        <v>Course not listed. Detail in comments (4 cr.)</v>
      </c>
      <c r="C13" t="str">
        <v>Course not listed. Detail in comments (4 cr.)</v>
      </c>
      <c r="G13" t="str">
        <v>ENGL 1150 CRITICAL THINKING (3)</v>
      </c>
      <c r="I13" t="str">
        <v>CHEM 1100/1104 GENERAL CHEMISTRY II (4)</v>
      </c>
      <c r="K13" t="str">
        <v>EDUC 2070 ADDITIONAL LANGUAGE ACQUISITION AND DEVELOPMENT (3)</v>
      </c>
      <c r="N13" t="str">
        <v>HLTH 1044 NATIVE AMERICAN CLOTHING DESIGN AND CONSTRUCTION (1)</v>
      </c>
      <c r="O13" t="str">
        <v>MATH 2170 APPLIED STATISTICS (3)</v>
      </c>
      <c r="P13" t="str">
        <v>NASP 3310 FEDERAL INDIAN LAW &amp; POLICY (3)</v>
      </c>
    </row>
    <row r="14" spans="1:16" ht="15">
      <c r="A14" t="str">
        <v>Exempt from requirement after speaking with Registrar. Detail in comments.</v>
      </c>
      <c r="B14" t="str">
        <v>Course not listed. Detail in comments (3 cr.)</v>
      </c>
      <c r="C14" t="str">
        <v>Course not listed. Detail in comments (3 cr.)</v>
      </c>
      <c r="G14" t="str">
        <v>ENGL 2100 INTRODUCTION TO LITERATURE (3)</v>
      </c>
      <c r="I14" t="str">
        <v>PHYS 1100/1104 PHYSICAL SCIENCE (4)</v>
      </c>
      <c r="K14" t="str">
        <v>ENGL 1050 JOURNALISTIC WRITING (3)</v>
      </c>
      <c r="N14" t="str">
        <v>HLTH 1044 NATIVE AMERICAN CLOTHING DESIGN AND CONSTRUCTION (2)</v>
      </c>
      <c r="O14" t="str">
        <v>NASP 1010 INTRODUCTION TO NATIVE AMERICAN STUDIES (3)</v>
      </c>
      <c r="P14" t="str">
        <v>NASP 4310 TRIBAL CONSTITUTIONS AND LAW (3)</v>
      </c>
    </row>
    <row r="15" spans="1:16" ht="15">
      <c r="B15" t="str">
        <v>Course not listed. Detail in comments (2 cr.)</v>
      </c>
      <c r="C15" t="str">
        <v>Course not listed. Detail in comments (2 cr.)</v>
      </c>
      <c r="G15" t="str">
        <v>HIST 1110 WORLD HISTORY I (3)</v>
      </c>
      <c r="I15" t="str">
        <v>PHYS 1200/1204 APPLIED PHYSICS (4)</v>
      </c>
      <c r="K15" t="str">
        <v>GEOG 1010 WORLD REGIONAL GEOGRAPHY (3)</v>
      </c>
      <c r="N15" t="str">
        <v>HLTH 1044 NATIVE AMERICAN CLOTHING DESIGN AND CONSTRUCTION (3)</v>
      </c>
      <c r="O15" t="str">
        <v>NASP 2010 INTRODUCTION TO TRIBAL NATION BUILDING (3)</v>
      </c>
      <c r="P15" t="str">
        <v>NASP 4320 TRIBAL CORPORATIONS, ECONOMIC DEVELOPMENT AND TAXATION (3)</v>
      </c>
    </row>
    <row r="16" spans="1:16" ht="15">
      <c r="B16" t="str">
        <v>Course not listed. Detail in comments (1 cr.)</v>
      </c>
      <c r="C16" t="str">
        <v>Course not listed. Detail in comments (1 cr.)</v>
      </c>
      <c r="G16" t="str">
        <v>HIST 1111 WORLD HISTORY II (3)</v>
      </c>
      <c r="I16" t="str">
        <v>Course not listed. Detail in comments (4 cr.)</v>
      </c>
      <c r="K16" t="str">
        <v>HIST 1110 WORLD HISTORY I (3)</v>
      </c>
      <c r="N16" t="str">
        <v>HLTH 1045 ARCHERY/HUNTING SAFETY (1)</v>
      </c>
      <c r="O16" t="str">
        <v>NASP 2300 TRIBAL GOVERNMENT AND POLITICS (3)</v>
      </c>
      <c r="P16" t="str">
        <v>NASP 4330 TRIBAL MANAGEMENT &amp; LEADERSHIP (3)</v>
      </c>
    </row>
    <row r="17" spans="2:16" ht="15">
      <c r="B17" t="str">
        <v>Exempt from requirement after speaking with Registrar. Detail in comments.</v>
      </c>
      <c r="C17" t="str">
        <v>Exempt from requirement after speaking with Registrar. Detail in comments.</v>
      </c>
      <c r="G17" t="str">
        <v>HIST 2010 AMERICAN HISTORY I (3)</v>
      </c>
      <c r="I17" t="str">
        <v>Course not listed. Detail in comments (3 cr.)</v>
      </c>
      <c r="K17" t="str">
        <v>HIST 1111 WORLD HISTORY II (3)</v>
      </c>
      <c r="N17" t="str">
        <v>HLTH 1046 AIHEC (1)</v>
      </c>
      <c r="O17" t="str">
        <v>NASP 2340 GRANT WRITING IN TRIBAL DEVELOPMENT (3)</v>
      </c>
      <c r="P17" t="str">
        <v>NASP 4990 INTERNSHIP (1)</v>
      </c>
    </row>
    <row r="18" spans="2:16" ht="15">
      <c r="G18" t="str">
        <v>HIST 2020 AMERICAN HISTORY II (3)</v>
      </c>
      <c r="I18" t="str">
        <v>Course not listed. Detail in comments (2 cr.)</v>
      </c>
      <c r="K18" t="str">
        <v>HIST 2010 AMERICAN HISTORY I (3)</v>
      </c>
      <c r="N18" t="str">
        <v>HLTH 1047 FATHERHOOD AND MOTHERHOOD IS SACRED (1)</v>
      </c>
      <c r="O18" t="str">
        <v>Course not listed. Detail in comments (4 cr.)</v>
      </c>
      <c r="P18" t="str">
        <v>NASP 4990 INTERNSHIP (2)</v>
      </c>
    </row>
    <row r="19" spans="2:16" ht="15">
      <c r="G19" t="str">
        <v>MUSC 1010 INTRODUCTION TO MUSIC (3)</v>
      </c>
      <c r="I19" t="str">
        <v>Course not listed. Detail in comments (1 cr.)</v>
      </c>
      <c r="K19" t="str">
        <v>HIST 2020 AMERICAN HISTORY II (3)</v>
      </c>
      <c r="N19" t="str">
        <v>HLTH 1060 COMPREHENSIVE MEDICAL TERMINOLOGY (3)</v>
      </c>
      <c r="O19" t="str">
        <v>Course not listed. Detail in comments (3 cr.)</v>
      </c>
      <c r="P19" t="str">
        <v>NASP 4990 INTERNSHIP (3)</v>
      </c>
    </row>
    <row r="20" spans="2:16" ht="15">
      <c r="G20" t="str">
        <v>NASP 1050 NATIVE AMERICAN WORLD VIEWS (3)</v>
      </c>
      <c r="I20" t="str">
        <v>Exempt from requirement after speaking with Registrar. Detail in comments.</v>
      </c>
      <c r="K20" t="str">
        <v>HMSV 2150 MULTICULTURAL COUNSELING (2)</v>
      </c>
      <c r="N20" t="str">
        <v>HLTH 2300 INTRODUCTION TO NUTRITION (3)</v>
      </c>
      <c r="O20" t="str">
        <v>Course not listed. Detail in comments (2 cr.)</v>
      </c>
      <c r="P20" t="str">
        <v>NASP 4990 INTERNSHIP (4)</v>
      </c>
    </row>
    <row r="21" spans="2:16" ht="15">
      <c r="G21" t="str">
        <v>NASP 1080 NATIVE AMERICAN EDUCATION (3)</v>
      </c>
      <c r="K21" t="str">
        <v>IEVH 1010 INTRODUCTION TO NATURAL RESOURCES (3)</v>
      </c>
      <c r="N21" t="str">
        <v>HLTH 2310 HEALTH EDUCATION AND WELLNESS (3)</v>
      </c>
      <c r="O21" t="str">
        <v>Course not listed. Detail in comments (1 cr.)</v>
      </c>
      <c r="P21" t="str">
        <v>Course not listed. Detail in comments (4 cr.)</v>
      </c>
    </row>
    <row r="22" spans="2:16" ht="15">
      <c r="G22" t="str">
        <v>NASP 1090 NATIVE AMERICAN ARTS (3)</v>
      </c>
      <c r="K22" t="str">
        <v>IEVH 2020 ENVIRONMENTAL RESOURCE MANAGEMENT (3)</v>
      </c>
      <c r="N22" t="str">
        <v>NASP 1090 NATIVE AMERICAN ARTS (3)</v>
      </c>
      <c r="O22" t="str">
        <v>Exempt from requirement after speaking with Registrar. Detail in comments.</v>
      </c>
      <c r="P22" t="str">
        <v>Course not listed. Detail in comments (3 cr.)</v>
      </c>
    </row>
    <row r="23" spans="2:16" ht="15">
      <c r="G23" t="str">
        <v>NASP 1100 NATIVE AMERICAN MUSIC (3)</v>
      </c>
      <c r="K23" t="str">
        <v>NASP 1070 NATIVE AMERICAN ARCHIVAL RESEARCH (3)</v>
      </c>
      <c r="N23" t="str">
        <v>NASP 1140 NATIVE AMERICAN SPIRITUALITY (3)</v>
      </c>
      <c r="P23" t="str">
        <v>Course not listed. Detail in comments (2 cr.)</v>
      </c>
    </row>
    <row r="24" spans="2:16" ht="15">
      <c r="G24" t="str">
        <v>NASP 1130 NATIVE AMERICAN MYTHOLOGY (3)</v>
      </c>
      <c r="K24" t="str">
        <v>NASP 2120 NATIVE AMERICAN COMMUNITY-BASED RESEARCH (3)</v>
      </c>
      <c r="N24" t="str">
        <v>NURA 1110 NURSE AIDE (4)</v>
      </c>
      <c r="P24" t="str">
        <v>Course not listed. Detail in comments (1 cr.)</v>
      </c>
    </row>
    <row r="25" spans="2:16" ht="15">
      <c r="G25" t="str">
        <v>NASP 1140 NATIVE AMERICAN SPIRITUALITY (3)</v>
      </c>
      <c r="K25" t="str">
        <v>NASP 2810 CONTEMPORARY NATIVE ISSUES (3)</v>
      </c>
      <c r="N25" t="str">
        <v>NURA 1190 MEDICATION AIDE (3)</v>
      </c>
      <c r="P25" t="str">
        <v>Exempt from requirement after speaking with Registrar. Detail in comments.</v>
      </c>
    </row>
    <row r="26" spans="2:16" ht="15">
      <c r="G26" t="str">
        <v>NASP 1410 UmóⁿHoⁿ  LANGUAGE I (4)</v>
      </c>
      <c r="K26" t="str">
        <v>PHYS 2000 UNDERSTANDING AND OBSERVING WEATHER (3)</v>
      </c>
      <c r="N26" t="str">
        <v>Course not listed. Detail in comments (4 cr.)</v>
      </c>
    </row>
    <row r="27" spans="2:16" ht="15">
      <c r="G27" t="str">
        <v>NASP 1420 UmóⁿHoⁿ LANGUAGE II (4)</v>
      </c>
      <c r="K27" t="str">
        <v>PHYS 2400 INTRODUCTION TO CLIMATE SCIENCE</v>
      </c>
      <c r="N27" t="str">
        <v>Course not listed. Detail in comments (3 cr.)</v>
      </c>
    </row>
    <row r="28" spans="2:16" ht="15">
      <c r="G28" t="str">
        <v>NASP 1510 DAKOTA LANGUAGE I (4)</v>
      </c>
      <c r="K28" t="str">
        <v>POLS 1600 INTERNATIONAL RELATIONS (3)</v>
      </c>
      <c r="N28" t="str">
        <v>Course not listed. Detail in comments (2 cr.)</v>
      </c>
    </row>
    <row r="29" spans="2:16" ht="15">
      <c r="G29" t="str">
        <v>NASP 1520 DAKOTA LANGUAGE II (4)</v>
      </c>
      <c r="K29" t="str">
        <v>SOCI 1010 INTRODUCTION TO SOCIOLOGY (3)</v>
      </c>
      <c r="N29" t="str">
        <v>Course not listed. Detail in comments (1 cr.)</v>
      </c>
    </row>
    <row r="30" spans="2:16" ht="15">
      <c r="G30" t="str">
        <v>NASP 2110 NATIVE AMERICAN LITERATURE (3)</v>
      </c>
      <c r="K30" t="str">
        <v>SOCI 1400 INTRODUCTION TO CULTURAL ANTHROPOLOGY (3)</v>
      </c>
      <c r="N30" t="str">
        <v>Exempt from requirement after speaking with Registrar. Detail in comments.</v>
      </c>
    </row>
    <row r="31" spans="2:16" ht="15">
      <c r="G31" t="str">
        <v>NASP 2350 GRANT WRITING IN TRIBAL DEVELOPMENT II (3)</v>
      </c>
      <c r="K31" t="str">
        <v>SOCI 2010 SOCIAL PROBLEMS (3)</v>
      </c>
    </row>
    <row r="32" spans="2:16" ht="15">
      <c r="G32" t="str">
        <v>NASP 2430 OMAHA LANGUAGE III (3)</v>
      </c>
      <c r="K32" t="str">
        <v>SOCI 2150 EXPLORING UNITY &amp; DIVERISTY (3)</v>
      </c>
    </row>
    <row r="33" spans="7:11" ht="15">
      <c r="G33" t="str">
        <v>NASP 2440 OMAHA LANGUAGE IV (3)</v>
      </c>
      <c r="K33" t="str">
        <v>SPAN 1010 ELEMTENTARY SPANISH I (5)</v>
      </c>
    </row>
    <row r="34" spans="7:11" ht="15">
      <c r="G34" t="str">
        <v>NASP 2530 DAKOTA LANGUAGE III (3)</v>
      </c>
      <c r="K34" t="str">
        <v>SPAN 1020 ELEMENTARY SPANISH II (5)</v>
      </c>
    </row>
    <row r="35" spans="7:11" ht="15">
      <c r="G35" t="str">
        <v>NASP 2540 DAKOTA LANGUAGE IV (3)</v>
      </c>
      <c r="K35" t="str">
        <v>SPAN 2010 INTERMEDIATE SPANISH I (3)</v>
      </c>
    </row>
    <row r="36" spans="7:11" ht="15">
      <c r="G36" t="str">
        <v>PSYC 1810 INTRODUCTION TO PSYCHOLOGY (3)</v>
      </c>
      <c r="K36" t="str">
        <v>SPAN 2020 INTERMEDIATE SPANISH II (3)</v>
      </c>
    </row>
    <row r="37" spans="7:11" ht="15">
      <c r="G37" t="str">
        <v>PSYC 2000 HUMAN SEXUALITY (3)</v>
      </c>
      <c r="K37" t="str">
        <v>Course not listed. Detail in comments (4 cr.)</v>
      </c>
    </row>
    <row r="38" spans="7:11" ht="15">
      <c r="G38" t="str">
        <v>PSYC 2030 DEVELOPMENTAL PSYCHOLOGY (3)</v>
      </c>
      <c r="K38" t="str">
        <v>Course not listed. Detail in comments (3 cr.)</v>
      </c>
    </row>
    <row r="39" spans="7:11" ht="15">
      <c r="G39" t="str">
        <v>PSYC 2500 ABNORMAL PSYCHOLOGY (3)</v>
      </c>
      <c r="K39" t="str">
        <v>Course not listed. Detail in comments (2 cr.)</v>
      </c>
    </row>
    <row r="40" spans="7:11" ht="15">
      <c r="G40" t="str">
        <v>SOCI 1010 INTRODUCTION TO SOCIOLOGY (3)</v>
      </c>
      <c r="K40" t="str">
        <v>Course not listed. Detail in comments (1 cr.)</v>
      </c>
    </row>
    <row r="41" spans="7:11" ht="15">
      <c r="G41" t="str">
        <v>SOCI 1400 INTRODUCTION TO CULTURAL ANTHROPOLOGY (3)</v>
      </c>
      <c r="K41" t="str">
        <v>Exempt from requirement after speaking with Registrar. Detail in comments.</v>
      </c>
    </row>
    <row r="42" spans="7:11" ht="15">
      <c r="G42" t="str">
        <v>SPAN 1010 ELEMTENTARY SPANISH I (5)</v>
      </c>
    </row>
    <row r="43" spans="7:11" ht="15">
      <c r="G43" t="str">
        <v>SPAN 1020 ELEMENTARY SPANISH II (5)</v>
      </c>
    </row>
    <row r="44" spans="7:11" ht="15">
      <c r="G44" t="str">
        <v>SPAN 2010 INTERMEDIATE SPANISH I (3)</v>
      </c>
    </row>
    <row r="45" spans="7:11" ht="15">
      <c r="G45" t="str">
        <v>SPAN 2020 INTERMEDIATE SPANISH II (3)</v>
      </c>
    </row>
    <row r="46" spans="7:11" ht="15">
      <c r="G46" t="str">
        <v>Course not listed. Detail in comments (4 cr.)</v>
      </c>
    </row>
    <row r="47" spans="7:11" ht="15">
      <c r="G47" t="str">
        <v>Course not listed. Detail in comments (3 cr.)</v>
      </c>
    </row>
    <row r="48" spans="7:11" ht="15">
      <c r="G48" t="str">
        <v>Course not listed. Detail in comments (2 cr.)</v>
      </c>
    </row>
    <row r="49" spans="7:7" ht="15">
      <c r="G49" t="str">
        <v>Course not listed. Detail in comments (1 cr.)</v>
      </c>
    </row>
    <row r="50" spans="7:7" ht="15">
      <c r="G50" t="str">
        <v>Exempt from requirement after speaking with Registrar. Detail in comments.</v>
      </c>
    </row>
    <row r="51" spans="7:7" ht="15"/>
    <row r="52" spans="7:7" 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0C6F1-9832-4971-86A7-67F75BB61282}">
  <sheetPr>
    <tabColor theme="4" tint="0.59999389629810485"/>
    <pageSetUpPr fitToPage="1"/>
  </sheetPr>
  <dimension ref="A1:J71"/>
  <sheetViews>
    <sheetView view="pageLayout" zoomScale="120" zoomScaleNormal="70" zoomScaleSheetLayoutView="79" zoomScalePageLayoutView="120" workbookViewId="0">
      <selection activeCell="O15" sqref="O15"/>
    </sheetView>
  </sheetViews>
  <sheetFormatPr defaultColWidth="8" defaultRowHeight="16.5" customHeight="1" outlineLevelRow="1"/>
  <cols>
    <col min="1" max="1" width="12.5703125" style="2" customWidth="1"/>
    <col min="2" max="2" width="17.7109375" style="2" customWidth="1"/>
    <col min="3" max="3" width="20.140625" style="2" customWidth="1"/>
    <col min="4" max="4" width="9.5703125" style="2" customWidth="1"/>
    <col min="5" max="5" width="14.85546875" style="2" customWidth="1"/>
    <col min="6" max="6" width="13.28515625" style="2" customWidth="1"/>
    <col min="7" max="7" width="8.140625" style="2" customWidth="1"/>
    <col min="8" max="8" width="6.85546875" style="2" customWidth="1"/>
    <col min="9" max="9" width="10.28515625" style="2" customWidth="1"/>
    <col min="10" max="10" width="8" style="3" hidden="1" customWidth="1"/>
    <col min="11" max="16384" width="8" style="3"/>
  </cols>
  <sheetData>
    <row r="1" spans="1:10" ht="30.75">
      <c r="A1" s="1"/>
      <c r="B1" s="101" t="s">
        <v>787</v>
      </c>
      <c r="C1" s="101"/>
      <c r="D1" s="101"/>
      <c r="E1" s="101"/>
      <c r="F1" s="101"/>
      <c r="G1" s="101"/>
      <c r="H1" s="101"/>
    </row>
    <row r="2" spans="1:10" ht="18.75">
      <c r="A2" s="194" t="s">
        <v>887</v>
      </c>
      <c r="B2" s="194"/>
      <c r="C2" s="194"/>
      <c r="D2" s="194"/>
      <c r="E2" s="194"/>
      <c r="F2" s="194"/>
      <c r="G2" s="194"/>
      <c r="H2" s="194"/>
      <c r="I2" s="194"/>
    </row>
    <row r="3" spans="1:10" ht="23.45" customHeight="1">
      <c r="A3" s="254" t="s">
        <v>888</v>
      </c>
      <c r="B3" s="255"/>
      <c r="C3" s="255"/>
      <c r="D3" s="255"/>
      <c r="E3" s="255"/>
      <c r="F3" s="255"/>
      <c r="G3" s="255"/>
      <c r="H3" s="255"/>
      <c r="I3" s="255"/>
    </row>
    <row r="4" spans="1:10" ht="10.15" customHeight="1" outlineLevel="1">
      <c r="A4" s="4"/>
    </row>
    <row r="5" spans="1:10" ht="24" customHeight="1" outlineLevel="1">
      <c r="A5" s="5" t="s">
        <v>790</v>
      </c>
      <c r="B5" s="196"/>
      <c r="C5" s="197"/>
      <c r="D5" s="198"/>
      <c r="E5" s="6"/>
      <c r="F5" s="7" t="s">
        <v>791</v>
      </c>
      <c r="G5" s="199"/>
      <c r="H5" s="200"/>
      <c r="I5" s="201"/>
    </row>
    <row r="6" spans="1:10" ht="24" customHeight="1" outlineLevel="1">
      <c r="A6" s="8" t="s">
        <v>792</v>
      </c>
      <c r="B6" s="202"/>
      <c r="C6" s="203"/>
      <c r="D6" s="204"/>
      <c r="E6" s="6"/>
      <c r="F6" s="9" t="s">
        <v>793</v>
      </c>
      <c r="G6" s="205"/>
      <c r="H6" s="206"/>
      <c r="I6" s="207"/>
    </row>
    <row r="7" spans="1:10" ht="24" customHeight="1" outlineLevel="1">
      <c r="A7" s="10" t="s">
        <v>794</v>
      </c>
      <c r="B7" s="212"/>
      <c r="C7" s="213"/>
      <c r="D7" s="214"/>
      <c r="E7" s="6"/>
      <c r="F7" s="11" t="s">
        <v>795</v>
      </c>
      <c r="G7" s="215"/>
      <c r="H7" s="216"/>
      <c r="I7" s="217"/>
    </row>
    <row r="8" spans="1:10" ht="10.9" customHeight="1" outlineLevel="1">
      <c r="A8" s="12"/>
      <c r="B8" s="13"/>
      <c r="C8" s="13"/>
      <c r="E8" s="6"/>
      <c r="F8" s="14"/>
      <c r="G8" s="14"/>
      <c r="H8" s="14"/>
      <c r="I8" s="14"/>
    </row>
    <row r="9" spans="1:10" ht="45" customHeight="1" outlineLevel="1">
      <c r="A9" s="218" t="s">
        <v>889</v>
      </c>
      <c r="B9" s="218"/>
      <c r="C9" s="218"/>
      <c r="D9" s="218"/>
      <c r="E9" s="218"/>
      <c r="F9" s="218"/>
      <c r="G9" s="218"/>
      <c r="H9" s="218"/>
      <c r="I9" s="218"/>
    </row>
    <row r="10" spans="1:10" ht="18.600000000000001" customHeight="1">
      <c r="A10" s="219" t="s">
        <v>797</v>
      </c>
      <c r="B10" s="220"/>
      <c r="C10" s="220"/>
      <c r="D10" s="220"/>
      <c r="E10" s="220"/>
      <c r="F10" s="220"/>
      <c r="G10" s="220"/>
      <c r="H10" s="220"/>
      <c r="I10" s="221"/>
    </row>
    <row r="11" spans="1:10" ht="16.5" customHeight="1">
      <c r="A11" s="222" t="s">
        <v>890</v>
      </c>
      <c r="B11" s="223"/>
      <c r="C11" s="223"/>
      <c r="D11" s="223"/>
      <c r="E11" s="223"/>
      <c r="F11" s="223"/>
      <c r="G11" s="223"/>
      <c r="H11" s="223"/>
      <c r="I11" s="224"/>
    </row>
    <row r="12" spans="1:10" ht="58.15" customHeight="1">
      <c r="A12" s="139" t="s">
        <v>799</v>
      </c>
      <c r="B12" s="225"/>
      <c r="C12" s="225"/>
      <c r="D12" s="225"/>
      <c r="E12" s="225"/>
      <c r="F12" s="225"/>
      <c r="G12" s="225"/>
      <c r="H12" s="225"/>
      <c r="I12" s="226"/>
    </row>
    <row r="13" spans="1:10" ht="34.9" customHeight="1">
      <c r="A13" s="208" t="s">
        <v>800</v>
      </c>
      <c r="B13" s="210" t="s">
        <v>801</v>
      </c>
      <c r="C13" s="210" t="s">
        <v>802</v>
      </c>
      <c r="D13" s="142" t="s">
        <v>803</v>
      </c>
      <c r="E13" s="143"/>
      <c r="F13" s="144"/>
      <c r="G13" s="142" t="s">
        <v>804</v>
      </c>
      <c r="H13" s="144"/>
      <c r="I13" s="210" t="s">
        <v>5</v>
      </c>
    </row>
    <row r="14" spans="1:10" ht="13.9" customHeight="1">
      <c r="A14" s="209"/>
      <c r="B14" s="211"/>
      <c r="C14" s="211"/>
      <c r="D14" s="145"/>
      <c r="E14" s="146"/>
      <c r="F14" s="147"/>
      <c r="G14" s="15" t="s">
        <v>805</v>
      </c>
      <c r="H14" s="16" t="s">
        <v>806</v>
      </c>
      <c r="I14" s="211"/>
    </row>
    <row r="15" spans="1:10" ht="42" customHeight="1">
      <c r="A15" s="189" t="s">
        <v>891</v>
      </c>
      <c r="B15" s="17" t="s">
        <v>808</v>
      </c>
      <c r="C15" s="17" t="s">
        <v>809</v>
      </c>
      <c r="D15" s="173" t="s">
        <v>0</v>
      </c>
      <c r="E15" s="174"/>
      <c r="F15" s="175"/>
      <c r="G15" s="18" t="s">
        <v>4</v>
      </c>
      <c r="H15" s="19"/>
      <c r="I15" s="19" t="s">
        <v>5</v>
      </c>
      <c r="J15" s="31" t="str">
        <f>_xlfn.XLOOKUP(D15,'Catalog List Data'!A:A,'Catalog List Data'!Credits)</f>
        <v>Credits</v>
      </c>
    </row>
    <row r="16" spans="1:10" ht="78" customHeight="1">
      <c r="A16" s="191"/>
      <c r="B16" s="20" t="s">
        <v>892</v>
      </c>
      <c r="C16" s="77" t="s">
        <v>893</v>
      </c>
      <c r="D16" s="173" t="s">
        <v>0</v>
      </c>
      <c r="E16" s="174"/>
      <c r="F16" s="175"/>
      <c r="G16" s="18" t="s">
        <v>4</v>
      </c>
      <c r="H16" s="19"/>
      <c r="I16" s="19" t="s">
        <v>5</v>
      </c>
      <c r="J16" s="31" t="str">
        <f>_xlfn.XLOOKUP(D16,'Catalog List Data'!A:A,'Catalog List Data'!Credits)</f>
        <v>Credits</v>
      </c>
    </row>
    <row r="17" spans="1:10" ht="33" customHeight="1">
      <c r="A17" s="185" t="s">
        <v>894</v>
      </c>
      <c r="B17" s="252" t="s">
        <v>814</v>
      </c>
      <c r="C17" s="79" t="s">
        <v>895</v>
      </c>
      <c r="D17" s="173" t="s">
        <v>0</v>
      </c>
      <c r="E17" s="174"/>
      <c r="F17" s="175"/>
      <c r="G17" s="18" t="s">
        <v>4</v>
      </c>
      <c r="H17" s="19"/>
      <c r="I17" s="19" t="s">
        <v>5</v>
      </c>
      <c r="J17" s="31" t="str">
        <f>_xlfn.XLOOKUP(D17,'Catalog List Data'!A:A,'Catalog List Data'!Credits)</f>
        <v>Credits</v>
      </c>
    </row>
    <row r="18" spans="1:10" ht="38.25" customHeight="1">
      <c r="A18" s="186"/>
      <c r="B18" s="253"/>
      <c r="C18" s="79" t="s">
        <v>896</v>
      </c>
      <c r="D18" s="173" t="s">
        <v>0</v>
      </c>
      <c r="E18" s="174"/>
      <c r="F18" s="175"/>
      <c r="G18" s="18" t="s">
        <v>4</v>
      </c>
      <c r="H18" s="19"/>
      <c r="I18" s="19" t="s">
        <v>5</v>
      </c>
      <c r="J18" s="31" t="str">
        <f>_xlfn.XLOOKUP(D18,'Catalog List Data'!A:A,'Catalog List Data'!Credits)</f>
        <v>Credits</v>
      </c>
    </row>
    <row r="19" spans="1:10" ht="55.5" customHeight="1">
      <c r="A19" s="187"/>
      <c r="B19" s="21" t="s">
        <v>817</v>
      </c>
      <c r="C19" s="80" t="s">
        <v>897</v>
      </c>
      <c r="D19" s="173" t="s">
        <v>0</v>
      </c>
      <c r="E19" s="174"/>
      <c r="F19" s="175"/>
      <c r="G19" s="18" t="s">
        <v>4</v>
      </c>
      <c r="H19" s="19"/>
      <c r="I19" s="19" t="s">
        <v>5</v>
      </c>
      <c r="J19" s="31" t="str">
        <f>_xlfn.XLOOKUP(D19,'Catalog List Data'!A:A,'Catalog List Data'!Credits)</f>
        <v>Credits</v>
      </c>
    </row>
    <row r="20" spans="1:10" ht="207.75" customHeight="1">
      <c r="A20" s="249" t="s">
        <v>819</v>
      </c>
      <c r="B20" s="22" t="s">
        <v>820</v>
      </c>
      <c r="C20" s="83" t="s">
        <v>898</v>
      </c>
      <c r="D20" s="173" t="s">
        <v>810</v>
      </c>
      <c r="E20" s="174"/>
      <c r="F20" s="175"/>
      <c r="G20" s="18" t="s">
        <v>4</v>
      </c>
      <c r="H20" s="19"/>
      <c r="I20" s="19" t="s">
        <v>5</v>
      </c>
      <c r="J20" s="31" t="str">
        <f>_xlfn.XLOOKUP(D20,'Catalog List Data'!A:A,'Catalog List Data'!Credits)</f>
        <v>Credits</v>
      </c>
    </row>
    <row r="21" spans="1:10" ht="59.25" customHeight="1">
      <c r="A21" s="250"/>
      <c r="B21" s="23" t="s">
        <v>822</v>
      </c>
      <c r="C21" s="82" t="s">
        <v>899</v>
      </c>
      <c r="D21" s="173" t="s">
        <v>0</v>
      </c>
      <c r="E21" s="174"/>
      <c r="F21" s="175"/>
      <c r="G21" s="18" t="s">
        <v>4</v>
      </c>
      <c r="H21" s="19"/>
      <c r="I21" s="19" t="s">
        <v>5</v>
      </c>
      <c r="J21" s="31" t="str">
        <f>_xlfn.XLOOKUP(D21,'Catalog List Data'!A:A,'Catalog List Data'!Credits)</f>
        <v>Credits</v>
      </c>
    </row>
    <row r="22" spans="1:10" ht="134.44999999999999" customHeight="1">
      <c r="A22" s="251"/>
      <c r="B22" s="22" t="s">
        <v>824</v>
      </c>
      <c r="C22" s="83" t="s">
        <v>825</v>
      </c>
      <c r="D22" s="173" t="s">
        <v>0</v>
      </c>
      <c r="E22" s="174"/>
      <c r="F22" s="175"/>
      <c r="G22" s="18" t="s">
        <v>4</v>
      </c>
      <c r="H22" s="19"/>
      <c r="I22" s="19" t="s">
        <v>5</v>
      </c>
      <c r="J22" s="31" t="str">
        <f>_xlfn.XLOOKUP(D22,'Catalog List Data'!A:A,'Catalog List Data'!Credits)</f>
        <v>Credits</v>
      </c>
    </row>
    <row r="23" spans="1:10" ht="56.25" customHeight="1">
      <c r="A23" s="183" t="s">
        <v>900</v>
      </c>
      <c r="B23" s="24" t="s">
        <v>827</v>
      </c>
      <c r="C23" s="84" t="s">
        <v>901</v>
      </c>
      <c r="D23" s="173" t="s">
        <v>0</v>
      </c>
      <c r="E23" s="174"/>
      <c r="F23" s="175"/>
      <c r="G23" s="18" t="s">
        <v>4</v>
      </c>
      <c r="H23" s="19"/>
      <c r="I23" s="19" t="s">
        <v>5</v>
      </c>
      <c r="J23" s="31" t="str">
        <f>_xlfn.XLOOKUP(D23,'Catalog List Data'!A:A,'Catalog List Data'!Credits)</f>
        <v>Credits</v>
      </c>
    </row>
    <row r="24" spans="1:10" ht="229.5" customHeight="1">
      <c r="A24" s="184"/>
      <c r="B24" s="25" t="s">
        <v>829</v>
      </c>
      <c r="C24" s="85" t="s">
        <v>902</v>
      </c>
      <c r="D24" s="173" t="s">
        <v>0</v>
      </c>
      <c r="E24" s="174"/>
      <c r="F24" s="175"/>
      <c r="G24" s="18" t="s">
        <v>4</v>
      </c>
      <c r="H24" s="19"/>
      <c r="I24" s="19" t="s">
        <v>5</v>
      </c>
      <c r="J24" s="31" t="str">
        <f>_xlfn.XLOOKUP(D24,'Catalog List Data'!A:A,'Catalog List Data'!Credits)</f>
        <v>Credits</v>
      </c>
    </row>
    <row r="25" spans="1:10" ht="17.25" customHeight="1">
      <c r="A25" s="245" t="s">
        <v>903</v>
      </c>
      <c r="B25" s="171" t="s">
        <v>832</v>
      </c>
      <c r="C25" s="86" t="s">
        <v>833</v>
      </c>
      <c r="D25" s="173" t="s">
        <v>810</v>
      </c>
      <c r="E25" s="174"/>
      <c r="F25" s="175"/>
      <c r="G25" s="18" t="s">
        <v>4</v>
      </c>
      <c r="H25" s="19"/>
      <c r="I25" s="19" t="s">
        <v>5</v>
      </c>
      <c r="J25" s="31" t="str">
        <f>_xlfn.XLOOKUP(D25,'Catalog List Data'!A:A,'Catalog List Data'!Credits)</f>
        <v>Credits</v>
      </c>
    </row>
    <row r="26" spans="1:10" ht="15.75" customHeight="1">
      <c r="A26" s="246"/>
      <c r="B26" s="172"/>
      <c r="C26" s="86" t="s">
        <v>834</v>
      </c>
      <c r="D26" s="173" t="s">
        <v>810</v>
      </c>
      <c r="E26" s="174"/>
      <c r="F26" s="175"/>
      <c r="G26" s="18" t="s">
        <v>4</v>
      </c>
      <c r="H26" s="19"/>
      <c r="I26" s="19" t="s">
        <v>5</v>
      </c>
      <c r="J26" s="31" t="str">
        <f>_xlfn.XLOOKUP(D26,'Catalog List Data'!A:A,'Catalog List Data'!Credits)</f>
        <v>Credits</v>
      </c>
    </row>
    <row r="27" spans="1:10" ht="19.5" customHeight="1">
      <c r="A27" s="246"/>
      <c r="B27" s="176" t="s">
        <v>835</v>
      </c>
      <c r="C27" s="248" t="s">
        <v>904</v>
      </c>
      <c r="D27" s="173" t="s">
        <v>810</v>
      </c>
      <c r="E27" s="174"/>
      <c r="F27" s="175"/>
      <c r="G27" s="18" t="s">
        <v>4</v>
      </c>
      <c r="H27" s="19"/>
      <c r="I27" s="19" t="s">
        <v>5</v>
      </c>
      <c r="J27" s="31" t="str">
        <f>_xlfn.XLOOKUP(D27,'Catalog List Data'!A:A,'Catalog List Data'!Credits)</f>
        <v>Credits</v>
      </c>
    </row>
    <row r="28" spans="1:10" ht="19.5" customHeight="1">
      <c r="A28" s="246"/>
      <c r="B28" s="177"/>
      <c r="C28" s="180"/>
      <c r="D28" s="173" t="s">
        <v>810</v>
      </c>
      <c r="E28" s="174"/>
      <c r="F28" s="175"/>
      <c r="G28" s="18" t="s">
        <v>4</v>
      </c>
      <c r="H28" s="19"/>
      <c r="I28" s="19" t="s">
        <v>5</v>
      </c>
      <c r="J28" s="31" t="str">
        <f>_xlfn.XLOOKUP(D28,'Catalog List Data'!A:A,'Catalog List Data'!Credits)</f>
        <v>Credits</v>
      </c>
    </row>
    <row r="29" spans="1:10" ht="27" customHeight="1">
      <c r="A29" s="246"/>
      <c r="B29" s="177"/>
      <c r="C29" s="180"/>
      <c r="D29" s="173" t="s">
        <v>810</v>
      </c>
      <c r="E29" s="174"/>
      <c r="F29" s="175"/>
      <c r="G29" s="18" t="s">
        <v>4</v>
      </c>
      <c r="H29" s="19"/>
      <c r="I29" s="19" t="s">
        <v>5</v>
      </c>
      <c r="J29" s="31" t="str">
        <f>_xlfn.XLOOKUP(D29,'Catalog List Data'!A:A,'Catalog List Data'!Credits)</f>
        <v>Credits</v>
      </c>
    </row>
    <row r="30" spans="1:10" ht="38.25" customHeight="1">
      <c r="A30" s="247"/>
      <c r="B30" s="178"/>
      <c r="C30" s="181"/>
      <c r="D30" s="173" t="s">
        <v>810</v>
      </c>
      <c r="E30" s="174"/>
      <c r="F30" s="175"/>
      <c r="G30" s="18" t="s">
        <v>4</v>
      </c>
      <c r="H30" s="19"/>
      <c r="I30" s="19" t="s">
        <v>5</v>
      </c>
      <c r="J30" s="31" t="str">
        <f>_xlfn.XLOOKUP(D30,'Catalog List Data'!A:A,'Catalog List Data'!Credits)</f>
        <v>Credits</v>
      </c>
    </row>
    <row r="31" spans="1:10" ht="47.25" customHeight="1">
      <c r="A31" s="161" t="s">
        <v>905</v>
      </c>
      <c r="B31" s="162"/>
      <c r="C31" s="163"/>
      <c r="D31" s="164">
        <f>_xlfn.AGGREGATE(9,6,J15:J30)</f>
        <v>0</v>
      </c>
      <c r="E31" s="165"/>
      <c r="F31" s="165"/>
      <c r="G31" s="165"/>
      <c r="H31" s="165"/>
      <c r="I31" s="166"/>
      <c r="J31" s="31"/>
    </row>
    <row r="32" spans="1:10">
      <c r="A32" s="26"/>
      <c r="J32" s="31"/>
    </row>
    <row r="33" spans="1:10" ht="33" customHeight="1">
      <c r="A33" s="167" t="s">
        <v>906</v>
      </c>
      <c r="B33" s="168"/>
      <c r="C33" s="168"/>
      <c r="D33" s="168"/>
      <c r="E33" s="168"/>
      <c r="F33" s="168"/>
      <c r="G33" s="168"/>
      <c r="H33" s="168"/>
      <c r="I33" s="169"/>
      <c r="J33" s="31"/>
    </row>
    <row r="34" spans="1:10" ht="36" customHeight="1">
      <c r="A34" s="139" t="s">
        <v>907</v>
      </c>
      <c r="B34" s="140"/>
      <c r="C34" s="140"/>
      <c r="D34" s="140"/>
      <c r="E34" s="140"/>
      <c r="F34" s="140"/>
      <c r="G34" s="140"/>
      <c r="H34" s="140"/>
      <c r="I34" s="141"/>
      <c r="J34" s="31"/>
    </row>
    <row r="35" spans="1:10" ht="14.45" customHeight="1">
      <c r="A35" s="142" t="s">
        <v>803</v>
      </c>
      <c r="B35" s="143"/>
      <c r="C35" s="143"/>
      <c r="D35" s="143"/>
      <c r="E35" s="143"/>
      <c r="F35" s="144"/>
      <c r="G35" s="148" t="s">
        <v>804</v>
      </c>
      <c r="H35" s="149"/>
      <c r="I35" s="144" t="s">
        <v>5</v>
      </c>
      <c r="J35" s="31"/>
    </row>
    <row r="36" spans="1:10" ht="13.9" customHeight="1">
      <c r="A36" s="145"/>
      <c r="B36" s="146"/>
      <c r="C36" s="146"/>
      <c r="D36" s="146"/>
      <c r="E36" s="146"/>
      <c r="F36" s="147"/>
      <c r="G36" s="27" t="s">
        <v>805</v>
      </c>
      <c r="H36" s="28" t="s">
        <v>806</v>
      </c>
      <c r="I36" s="147"/>
      <c r="J36" s="31"/>
    </row>
    <row r="37" spans="1:10" ht="35.25" customHeight="1">
      <c r="A37" s="241" t="s">
        <v>841</v>
      </c>
      <c r="B37" s="242"/>
      <c r="C37" s="243" t="s">
        <v>810</v>
      </c>
      <c r="D37" s="243"/>
      <c r="E37" s="243"/>
      <c r="F37" s="244"/>
      <c r="G37" s="18" t="s">
        <v>4</v>
      </c>
      <c r="H37" s="30"/>
      <c r="I37" s="19" t="s">
        <v>5</v>
      </c>
      <c r="J37" s="31" t="str">
        <f>_xlfn.XLOOKUP(C37,'Catalog List Data'!A:A,'Catalog List Data'!Credits)</f>
        <v>Credits</v>
      </c>
    </row>
    <row r="38" spans="1:10" ht="35.25" customHeight="1">
      <c r="A38" s="241" t="s">
        <v>854</v>
      </c>
      <c r="B38" s="242"/>
      <c r="C38" s="243" t="s">
        <v>810</v>
      </c>
      <c r="D38" s="243"/>
      <c r="E38" s="243"/>
      <c r="F38" s="244"/>
      <c r="G38" s="18" t="s">
        <v>4</v>
      </c>
      <c r="H38" s="30"/>
      <c r="I38" s="19" t="s">
        <v>5</v>
      </c>
      <c r="J38" s="31" t="str">
        <f>_xlfn.XLOOKUP(C38,'Catalog List Data'!A:A,'Catalog List Data'!Credits)</f>
        <v>Credits</v>
      </c>
    </row>
    <row r="39" spans="1:10" ht="35.25" customHeight="1">
      <c r="A39" s="241" t="s">
        <v>844</v>
      </c>
      <c r="B39" s="242"/>
      <c r="C39" s="243" t="s">
        <v>810</v>
      </c>
      <c r="D39" s="243"/>
      <c r="E39" s="243"/>
      <c r="F39" s="244"/>
      <c r="G39" s="18" t="s">
        <v>4</v>
      </c>
      <c r="H39" s="30"/>
      <c r="I39" s="19" t="s">
        <v>5</v>
      </c>
      <c r="J39" s="31" t="str">
        <f>_xlfn.XLOOKUP(C39,'Catalog List Data'!A:A,'Catalog List Data'!Credits)</f>
        <v>Credits</v>
      </c>
    </row>
    <row r="40" spans="1:10" ht="35.25" customHeight="1">
      <c r="A40" s="241" t="s">
        <v>845</v>
      </c>
      <c r="B40" s="242"/>
      <c r="C40" s="243" t="s">
        <v>810</v>
      </c>
      <c r="D40" s="243"/>
      <c r="E40" s="243"/>
      <c r="F40" s="244"/>
      <c r="G40" s="18" t="s">
        <v>4</v>
      </c>
      <c r="H40" s="30"/>
      <c r="I40" s="19" t="s">
        <v>5</v>
      </c>
      <c r="J40" s="31" t="str">
        <f>_xlfn.XLOOKUP(C40,'Catalog List Data'!A:A,'Catalog List Data'!Credits)</f>
        <v>Credits</v>
      </c>
    </row>
    <row r="41" spans="1:10" ht="35.25" customHeight="1">
      <c r="A41" s="241" t="s">
        <v>846</v>
      </c>
      <c r="B41" s="242"/>
      <c r="C41" s="243" t="s">
        <v>810</v>
      </c>
      <c r="D41" s="243"/>
      <c r="E41" s="243"/>
      <c r="F41" s="244"/>
      <c r="G41" s="18" t="s">
        <v>4</v>
      </c>
      <c r="H41" s="30"/>
      <c r="I41" s="19" t="s">
        <v>5</v>
      </c>
      <c r="J41" s="31" t="str">
        <f>_xlfn.XLOOKUP(C41,'Catalog List Data'!A:A,'Catalog List Data'!Credits)</f>
        <v>Credits</v>
      </c>
    </row>
    <row r="42" spans="1:10" ht="35.25" customHeight="1">
      <c r="A42" s="241" t="s">
        <v>848</v>
      </c>
      <c r="B42" s="242"/>
      <c r="C42" s="243" t="s">
        <v>810</v>
      </c>
      <c r="D42" s="243"/>
      <c r="E42" s="243"/>
      <c r="F42" s="244"/>
      <c r="G42" s="18" t="s">
        <v>4</v>
      </c>
      <c r="H42" s="30"/>
      <c r="I42" s="19" t="s">
        <v>5</v>
      </c>
      <c r="J42" s="31" t="str">
        <f>_xlfn.XLOOKUP(C42,'Catalog List Data'!A:A,'Catalog List Data'!Credits)</f>
        <v>Credits</v>
      </c>
    </row>
    <row r="43" spans="1:10" ht="50.45" customHeight="1">
      <c r="A43" s="114" t="s">
        <v>908</v>
      </c>
      <c r="B43" s="115"/>
      <c r="C43" s="114">
        <f>_xlfn.AGGREGATE(9,6,J37:J42)</f>
        <v>0</v>
      </c>
      <c r="D43" s="116"/>
      <c r="E43" s="116"/>
      <c r="F43" s="116"/>
      <c r="G43" s="154"/>
      <c r="H43" s="154"/>
      <c r="I43" s="115"/>
      <c r="J43" s="31"/>
    </row>
    <row r="44" spans="1:10" ht="24" customHeight="1">
      <c r="A44" s="33"/>
      <c r="B44" s="34"/>
      <c r="C44" s="34"/>
      <c r="D44" s="34"/>
      <c r="E44" s="34"/>
      <c r="F44" s="34"/>
      <c r="G44" s="34"/>
      <c r="H44" s="34"/>
      <c r="I44" s="35"/>
      <c r="J44" s="31"/>
    </row>
    <row r="45" spans="1:10" ht="34.15" customHeight="1">
      <c r="A45" s="155" t="s">
        <v>909</v>
      </c>
      <c r="B45" s="156"/>
      <c r="C45" s="156"/>
      <c r="D45" s="156"/>
      <c r="E45" s="156"/>
      <c r="F45" s="156"/>
      <c r="G45" s="156"/>
      <c r="H45" s="156"/>
      <c r="I45" s="157"/>
      <c r="J45" s="31"/>
    </row>
    <row r="46" spans="1:10" ht="33.6" customHeight="1">
      <c r="A46" s="139" t="s">
        <v>910</v>
      </c>
      <c r="B46" s="225"/>
      <c r="C46" s="225"/>
      <c r="D46" s="225"/>
      <c r="E46" s="225"/>
      <c r="F46" s="225"/>
      <c r="G46" s="225"/>
      <c r="H46" s="225"/>
      <c r="I46" s="226"/>
      <c r="J46" s="31"/>
    </row>
    <row r="47" spans="1:10" ht="22.15" customHeight="1">
      <c r="A47" s="142" t="s">
        <v>803</v>
      </c>
      <c r="B47" s="143"/>
      <c r="C47" s="143"/>
      <c r="D47" s="143"/>
      <c r="E47" s="143"/>
      <c r="F47" s="144"/>
      <c r="G47" s="148" t="s">
        <v>804</v>
      </c>
      <c r="H47" s="149"/>
      <c r="I47" s="150" t="s">
        <v>5</v>
      </c>
      <c r="J47" s="31"/>
    </row>
    <row r="48" spans="1:10" ht="24.75" customHeight="1">
      <c r="A48" s="238" t="s">
        <v>911</v>
      </c>
      <c r="B48" s="239"/>
      <c r="C48" s="239"/>
      <c r="D48" s="239"/>
      <c r="E48" s="239"/>
      <c r="F48" s="240"/>
      <c r="G48" s="27" t="s">
        <v>805</v>
      </c>
      <c r="H48" s="28" t="s">
        <v>806</v>
      </c>
      <c r="I48" s="151"/>
      <c r="J48" s="31"/>
    </row>
    <row r="49" spans="1:10" ht="33" customHeight="1">
      <c r="A49" s="173" t="s">
        <v>810</v>
      </c>
      <c r="B49" s="174"/>
      <c r="C49" s="174"/>
      <c r="D49" s="174"/>
      <c r="E49" s="174"/>
      <c r="F49" s="175"/>
      <c r="G49" s="18" t="s">
        <v>4</v>
      </c>
      <c r="H49" s="19"/>
      <c r="I49" s="19" t="s">
        <v>5</v>
      </c>
      <c r="J49" s="31" t="str">
        <f>_xlfn.XLOOKUP(A49,'Catalog List Data'!A:A,'Catalog List Data'!B:B)</f>
        <v>Credits</v>
      </c>
    </row>
    <row r="50" spans="1:10" ht="33" customHeight="1">
      <c r="A50" s="173" t="s">
        <v>810</v>
      </c>
      <c r="B50" s="174"/>
      <c r="C50" s="174"/>
      <c r="D50" s="174"/>
      <c r="E50" s="174"/>
      <c r="F50" s="175"/>
      <c r="G50" s="18" t="s">
        <v>4</v>
      </c>
      <c r="H50" s="19"/>
      <c r="I50" s="19" t="s">
        <v>5</v>
      </c>
      <c r="J50" s="31" t="str">
        <f>_xlfn.XLOOKUP(A50,'Catalog List Data'!A:A,'Catalog List Data'!B:B)</f>
        <v>Credits</v>
      </c>
    </row>
    <row r="51" spans="1:10" ht="33" customHeight="1">
      <c r="A51" s="173" t="s">
        <v>810</v>
      </c>
      <c r="B51" s="174"/>
      <c r="C51" s="174"/>
      <c r="D51" s="174"/>
      <c r="E51" s="174"/>
      <c r="F51" s="175"/>
      <c r="G51" s="18" t="s">
        <v>4</v>
      </c>
      <c r="H51" s="19"/>
      <c r="I51" s="19" t="s">
        <v>5</v>
      </c>
      <c r="J51" s="31" t="str">
        <f>_xlfn.XLOOKUP(A51,'Catalog List Data'!A:A,'Catalog List Data'!B:B)</f>
        <v>Credits</v>
      </c>
    </row>
    <row r="52" spans="1:10" ht="33" customHeight="1">
      <c r="A52" s="173" t="s">
        <v>810</v>
      </c>
      <c r="B52" s="174"/>
      <c r="C52" s="174"/>
      <c r="D52" s="174"/>
      <c r="E52" s="174"/>
      <c r="F52" s="175"/>
      <c r="G52" s="18" t="s">
        <v>4</v>
      </c>
      <c r="H52" s="19"/>
      <c r="I52" s="19" t="s">
        <v>5</v>
      </c>
      <c r="J52" s="31" t="str">
        <f>_xlfn.XLOOKUP(A52,'Catalog List Data'!A:A,'Catalog List Data'!B:B)</f>
        <v>Credits</v>
      </c>
    </row>
    <row r="53" spans="1:10" ht="45" customHeight="1">
      <c r="A53" s="114" t="s">
        <v>912</v>
      </c>
      <c r="B53" s="115"/>
      <c r="C53" s="114">
        <f>_xlfn.AGGREGATE(9,6,J49:J52)</f>
        <v>0</v>
      </c>
      <c r="D53" s="116"/>
      <c r="E53" s="116"/>
      <c r="F53" s="116"/>
      <c r="G53" s="116"/>
      <c r="H53" s="116"/>
      <c r="I53" s="115"/>
    </row>
    <row r="54" spans="1:10" ht="21.6" customHeight="1">
      <c r="A54" s="26"/>
    </row>
    <row r="55" spans="1:10" ht="18.600000000000001" customHeight="1">
      <c r="A55" s="234" t="s">
        <v>913</v>
      </c>
      <c r="B55" s="234"/>
      <c r="C55" s="234"/>
      <c r="D55" s="234"/>
      <c r="E55" s="234"/>
      <c r="F55" s="234"/>
      <c r="G55" s="234"/>
      <c r="H55" s="234"/>
      <c r="I55" s="234"/>
    </row>
    <row r="56" spans="1:10" ht="39" customHeight="1">
      <c r="A56" s="118" t="s">
        <v>914</v>
      </c>
      <c r="B56" s="119"/>
      <c r="C56" s="119"/>
      <c r="D56" s="120"/>
      <c r="E56" s="36" t="s">
        <v>877</v>
      </c>
      <c r="F56" s="121" t="s">
        <v>878</v>
      </c>
      <c r="G56" s="121"/>
      <c r="H56" s="121" t="s">
        <v>879</v>
      </c>
      <c r="I56" s="121"/>
    </row>
    <row r="57" spans="1:10" ht="17.45" customHeight="1">
      <c r="A57" s="235" t="s">
        <v>880</v>
      </c>
      <c r="B57" s="236"/>
      <c r="C57" s="236"/>
      <c r="D57" s="237"/>
      <c r="E57" s="37">
        <v>36</v>
      </c>
      <c r="F57" s="134">
        <f>D31</f>
        <v>0</v>
      </c>
      <c r="G57" s="134"/>
      <c r="H57" s="122" t="str">
        <f>IF(F57&gt;=E57,"Yes","")</f>
        <v/>
      </c>
      <c r="I57" s="122"/>
    </row>
    <row r="58" spans="1:10" ht="17.45" customHeight="1">
      <c r="A58" s="228" t="s">
        <v>915</v>
      </c>
      <c r="B58" s="229"/>
      <c r="C58" s="229"/>
      <c r="D58" s="230"/>
      <c r="E58" s="37">
        <v>18</v>
      </c>
      <c r="F58" s="134">
        <f>C43</f>
        <v>0</v>
      </c>
      <c r="G58" s="134"/>
      <c r="H58" s="122" t="str">
        <f t="shared" ref="H58:H59" si="0">IF(F58&gt;=E58,"Yes","")</f>
        <v/>
      </c>
      <c r="I58" s="122"/>
    </row>
    <row r="59" spans="1:10" ht="17.45" customHeight="1">
      <c r="A59" s="231" t="s">
        <v>916</v>
      </c>
      <c r="B59" s="232"/>
      <c r="C59" s="232"/>
      <c r="D59" s="233"/>
      <c r="E59" s="37">
        <v>6</v>
      </c>
      <c r="F59" s="134">
        <f>C53</f>
        <v>0</v>
      </c>
      <c r="G59" s="134"/>
      <c r="H59" s="122" t="str">
        <f t="shared" si="0"/>
        <v/>
      </c>
      <c r="I59" s="122"/>
    </row>
    <row r="60" spans="1:10" ht="54" customHeight="1">
      <c r="A60" s="123" t="s">
        <v>917</v>
      </c>
      <c r="B60" s="123"/>
      <c r="C60" s="123"/>
      <c r="D60" s="123"/>
      <c r="E60" s="38">
        <v>60</v>
      </c>
      <c r="F60" s="123">
        <f>SUM(F57,F59)</f>
        <v>0</v>
      </c>
      <c r="G60" s="123"/>
      <c r="H60" s="124" t="str">
        <f>IF(F60&gt;=E60,"Yes","")</f>
        <v/>
      </c>
      <c r="I60" s="124"/>
    </row>
    <row r="61" spans="1:10" ht="55.9" customHeight="1">
      <c r="A61" s="102" t="s">
        <v>884</v>
      </c>
      <c r="B61" s="103"/>
      <c r="C61" s="103"/>
      <c r="D61" s="103"/>
      <c r="E61" s="103"/>
      <c r="F61" s="103"/>
      <c r="G61" s="103"/>
      <c r="H61" s="103"/>
      <c r="I61" s="104"/>
    </row>
    <row r="62" spans="1:10" ht="30" customHeight="1">
      <c r="A62" s="105" t="s">
        <v>885</v>
      </c>
      <c r="B62" s="106"/>
      <c r="C62" s="106"/>
      <c r="D62" s="106"/>
      <c r="E62" s="106"/>
      <c r="F62" s="106"/>
      <c r="G62" s="106"/>
      <c r="H62" s="106"/>
      <c r="I62" s="107"/>
    </row>
    <row r="63" spans="1:10" ht="22.15" customHeight="1">
      <c r="A63" s="39" t="s">
        <v>886</v>
      </c>
      <c r="B63" s="40"/>
      <c r="C63" s="40"/>
      <c r="D63" s="40"/>
      <c r="E63" s="40"/>
      <c r="F63" s="40"/>
      <c r="G63" s="40"/>
      <c r="H63" s="40"/>
      <c r="I63" s="41"/>
    </row>
    <row r="64" spans="1:10" ht="15.6" customHeight="1">
      <c r="A64" s="227" t="s">
        <v>918</v>
      </c>
      <c r="B64" s="109"/>
      <c r="C64" s="109"/>
      <c r="D64" s="109"/>
      <c r="E64" s="109"/>
      <c r="F64" s="109"/>
      <c r="G64" s="109"/>
      <c r="H64" s="109"/>
      <c r="I64" s="110"/>
    </row>
    <row r="65" spans="1:9" ht="15.6" customHeight="1">
      <c r="A65" s="108"/>
      <c r="B65" s="109"/>
      <c r="C65" s="109"/>
      <c r="D65" s="109"/>
      <c r="E65" s="109"/>
      <c r="F65" s="109"/>
      <c r="G65" s="109"/>
      <c r="H65" s="109"/>
      <c r="I65" s="110"/>
    </row>
    <row r="66" spans="1:9" ht="15.6" customHeight="1">
      <c r="A66" s="108"/>
      <c r="B66" s="109"/>
      <c r="C66" s="109"/>
      <c r="D66" s="109"/>
      <c r="E66" s="109"/>
      <c r="F66" s="109"/>
      <c r="G66" s="109"/>
      <c r="H66" s="109"/>
      <c r="I66" s="110"/>
    </row>
    <row r="67" spans="1:9" ht="15.6" customHeight="1">
      <c r="A67" s="108"/>
      <c r="B67" s="109"/>
      <c r="C67" s="109"/>
      <c r="D67" s="109"/>
      <c r="E67" s="109"/>
      <c r="F67" s="109"/>
      <c r="G67" s="109"/>
      <c r="H67" s="109"/>
      <c r="I67" s="110"/>
    </row>
    <row r="68" spans="1:9" ht="15.6" customHeight="1">
      <c r="A68" s="108"/>
      <c r="B68" s="109"/>
      <c r="C68" s="109"/>
      <c r="D68" s="109"/>
      <c r="E68" s="109"/>
      <c r="F68" s="109"/>
      <c r="G68" s="109"/>
      <c r="H68" s="109"/>
      <c r="I68" s="110"/>
    </row>
    <row r="69" spans="1:9" ht="15.95" customHeight="1">
      <c r="A69" s="108"/>
      <c r="B69" s="109"/>
      <c r="C69" s="109"/>
      <c r="D69" s="109"/>
      <c r="E69" s="109"/>
      <c r="F69" s="109"/>
      <c r="G69" s="109"/>
      <c r="H69" s="109"/>
      <c r="I69" s="110"/>
    </row>
    <row r="70" spans="1:9">
      <c r="A70" s="108"/>
      <c r="B70" s="109"/>
      <c r="C70" s="109"/>
      <c r="D70" s="109"/>
      <c r="E70" s="109"/>
      <c r="F70" s="109"/>
      <c r="G70" s="109"/>
      <c r="H70" s="109"/>
      <c r="I70" s="110"/>
    </row>
    <row r="71" spans="1:9">
      <c r="A71" s="111"/>
      <c r="B71" s="112"/>
      <c r="C71" s="112"/>
      <c r="D71" s="112"/>
      <c r="E71" s="112"/>
      <c r="F71" s="112"/>
      <c r="G71" s="112"/>
      <c r="H71" s="112"/>
      <c r="I71" s="113"/>
    </row>
  </sheetData>
  <sheetProtection selectLockedCells="1"/>
  <mergeCells count="96">
    <mergeCell ref="A2:I2"/>
    <mergeCell ref="A3:I3"/>
    <mergeCell ref="B5:D5"/>
    <mergeCell ref="G5:I5"/>
    <mergeCell ref="B6:D6"/>
    <mergeCell ref="G6:I6"/>
    <mergeCell ref="I13:I14"/>
    <mergeCell ref="B7:D7"/>
    <mergeCell ref="G7:I7"/>
    <mergeCell ref="A9:I9"/>
    <mergeCell ref="A10:I10"/>
    <mergeCell ref="A11:I11"/>
    <mergeCell ref="A12:I12"/>
    <mergeCell ref="A13:A14"/>
    <mergeCell ref="B13:B14"/>
    <mergeCell ref="C13:C14"/>
    <mergeCell ref="D13:F14"/>
    <mergeCell ref="G13:H13"/>
    <mergeCell ref="A15:A16"/>
    <mergeCell ref="D15:F15"/>
    <mergeCell ref="D16:F16"/>
    <mergeCell ref="A17:A19"/>
    <mergeCell ref="B17:B18"/>
    <mergeCell ref="D17:F17"/>
    <mergeCell ref="D18:F18"/>
    <mergeCell ref="D19:F19"/>
    <mergeCell ref="A20:A22"/>
    <mergeCell ref="D20:F20"/>
    <mergeCell ref="D21:F21"/>
    <mergeCell ref="D22:F22"/>
    <mergeCell ref="A23:A24"/>
    <mergeCell ref="D23:F23"/>
    <mergeCell ref="D24:F24"/>
    <mergeCell ref="A25:A30"/>
    <mergeCell ref="B25:B26"/>
    <mergeCell ref="D25:F25"/>
    <mergeCell ref="D26:F26"/>
    <mergeCell ref="D29:F29"/>
    <mergeCell ref="D30:F30"/>
    <mergeCell ref="C27:C30"/>
    <mergeCell ref="D27:F27"/>
    <mergeCell ref="D28:F28"/>
    <mergeCell ref="B27:B30"/>
    <mergeCell ref="A31:C31"/>
    <mergeCell ref="D31:I31"/>
    <mergeCell ref="A33:I33"/>
    <mergeCell ref="A34:I34"/>
    <mergeCell ref="A35:F36"/>
    <mergeCell ref="G35:H35"/>
    <mergeCell ref="I35:I36"/>
    <mergeCell ref="A37:B37"/>
    <mergeCell ref="C37:F37"/>
    <mergeCell ref="A38:B38"/>
    <mergeCell ref="C38:F38"/>
    <mergeCell ref="A39:B39"/>
    <mergeCell ref="C39:F39"/>
    <mergeCell ref="A40:B40"/>
    <mergeCell ref="C40:F40"/>
    <mergeCell ref="A41:B41"/>
    <mergeCell ref="C41:F41"/>
    <mergeCell ref="A42:B42"/>
    <mergeCell ref="C42:F42"/>
    <mergeCell ref="A43:B43"/>
    <mergeCell ref="C43:I43"/>
    <mergeCell ref="A45:I45"/>
    <mergeCell ref="A46:I46"/>
    <mergeCell ref="G47:H47"/>
    <mergeCell ref="I47:I48"/>
    <mergeCell ref="A47:F47"/>
    <mergeCell ref="A48:F48"/>
    <mergeCell ref="H56:I56"/>
    <mergeCell ref="A57:D57"/>
    <mergeCell ref="F57:G57"/>
    <mergeCell ref="H57:I57"/>
    <mergeCell ref="A49:F49"/>
    <mergeCell ref="A50:F50"/>
    <mergeCell ref="A51:F51"/>
    <mergeCell ref="A52:F52"/>
    <mergeCell ref="A53:B53"/>
    <mergeCell ref="C53:I53"/>
    <mergeCell ref="B1:H1"/>
    <mergeCell ref="A60:D60"/>
    <mergeCell ref="F60:G60"/>
    <mergeCell ref="H60:I60"/>
    <mergeCell ref="A64:I71"/>
    <mergeCell ref="A61:I61"/>
    <mergeCell ref="A62:I62"/>
    <mergeCell ref="A58:D58"/>
    <mergeCell ref="F58:G58"/>
    <mergeCell ref="H58:I58"/>
    <mergeCell ref="A59:D59"/>
    <mergeCell ref="F59:G59"/>
    <mergeCell ref="H59:I59"/>
    <mergeCell ref="A55:I55"/>
    <mergeCell ref="A56:D56"/>
    <mergeCell ref="F56:G56"/>
  </mergeCells>
  <conditionalFormatting sqref="H57:I60">
    <cfRule type="containsText" dxfId="53" priority="44" operator="containsText" text="Yes">
      <formula>NOT(ISERROR(SEARCH("Yes",H57)))</formula>
    </cfRule>
  </conditionalFormatting>
  <dataValidations count="2">
    <dataValidation type="list" allowBlank="1" showInputMessage="1" showErrorMessage="1" sqref="G49:G52 G37:G42 G15:G30" xr:uid="{DCA7FB8A-EAB4-422F-AA9D-5BF6E8314F45}">
      <formula1>Term</formula1>
    </dataValidation>
    <dataValidation type="list" allowBlank="1" showInputMessage="1" showErrorMessage="1" sqref="I49:I52 I37:I42 I15:I30" xr:uid="{84FAAE50-068C-4CDA-AC4F-62346A2D4DA7}">
      <formula1>Grade</formula1>
    </dataValidation>
  </dataValidations>
  <hyperlinks>
    <hyperlink ref="A62:I62" r:id="rId1" display="The most updated degree information can be found via. NICC's most recent College Catalog. Linked here. " xr:uid="{23FA866A-296D-4B82-AF9B-27A19C411749}"/>
  </hyperlinks>
  <pageMargins left="0.25" right="0.25" top="0.75" bottom="0.75" header="0.3" footer="0.3"/>
  <pageSetup scale="81" fitToHeight="0" orientation="portrait" r:id="rId2"/>
  <headerFooter>
    <oddFooter>&amp;L&amp;"Book Antiqua,Regular"&amp;5Revised 7/9/2024&amp;R&amp;"Book Antiqua,Regular"Page &amp;P of &amp;N</oddFooter>
  </headerFooter>
  <rowBreaks count="1" manualBreakCount="1">
    <brk id="32" max="16383" man="1"/>
  </rowBreaks>
  <extLst>
    <ext xmlns:x14="http://schemas.microsoft.com/office/spreadsheetml/2009/9/main" uri="{78C0D931-6437-407d-A8EE-F0AAD7539E65}">
      <x14:conditionalFormattings>
        <x14:conditionalFormatting xmlns:xm="http://schemas.microsoft.com/office/excel/2006/main">
          <x14:cfRule type="cellIs" priority="11" operator="equal" id="{74FA15C3-1754-46D0-9561-A2E09FDF37ED}">
            <xm:f>'Catalog List Data'!$F$18</xm:f>
            <x14:dxf>
              <fill>
                <patternFill>
                  <bgColor rgb="FFF19B6B"/>
                </patternFill>
              </fill>
            </x14:dxf>
          </x14:cfRule>
          <x14:cfRule type="cellIs" priority="12" operator="equal" id="{9DDC4478-66A3-473B-8E30-61F0C0676DBA}">
            <xm:f>'Catalog List Data'!$F$12</xm:f>
            <x14:dxf>
              <fill>
                <patternFill>
                  <bgColor rgb="FF8ED973"/>
                </patternFill>
              </fill>
            </x14:dxf>
          </x14:cfRule>
          <x14:cfRule type="cellIs" priority="13" operator="equal" id="{EFEB11B3-DBD9-4CFB-9042-064473E54026}">
            <xm:f>'Catalog List Data'!$F$11</xm:f>
            <x14:dxf>
              <fill>
                <patternFill>
                  <bgColor rgb="FFFF8989"/>
                </patternFill>
              </fill>
            </x14:dxf>
          </x14:cfRule>
          <x14:cfRule type="cellIs" priority="14" operator="equal" id="{3FCB42A3-8665-416F-8E25-D757EF98E589}">
            <xm:f>'Catalog List Data'!$F$13</xm:f>
            <x14:dxf>
              <fill>
                <patternFill>
                  <bgColor rgb="FFFFDB69"/>
                </patternFill>
              </fill>
            </x14:dxf>
          </x14:cfRule>
          <x14:cfRule type="cellIs" priority="15" operator="equal" id="{BE4DDCB5-ED7A-42C5-8C26-445FAFE51DD7}">
            <xm:f>'Catalog List Data'!$F$15</xm:f>
            <x14:dxf>
              <fill>
                <patternFill>
                  <bgColor rgb="FFF7C7AC"/>
                </patternFill>
              </fill>
            </x14:dxf>
          </x14:cfRule>
          <xm:sqref>I15:I30</xm:sqref>
        </x14:conditionalFormatting>
        <x14:conditionalFormatting xmlns:xm="http://schemas.microsoft.com/office/excel/2006/main">
          <x14:cfRule type="cellIs" priority="6" operator="equal" id="{A49E4E9B-35F3-4922-A8A8-0C14ADA2AFFB}">
            <xm:f>'Catalog List Data'!$F$18</xm:f>
            <x14:dxf>
              <fill>
                <patternFill>
                  <bgColor rgb="FFF19B6B"/>
                </patternFill>
              </fill>
            </x14:dxf>
          </x14:cfRule>
          <x14:cfRule type="cellIs" priority="7" operator="equal" id="{3CEAF58C-858A-42D3-B81E-1388D6F744F2}">
            <xm:f>'Catalog List Data'!$F$12</xm:f>
            <x14:dxf>
              <fill>
                <patternFill>
                  <bgColor rgb="FF8ED973"/>
                </patternFill>
              </fill>
            </x14:dxf>
          </x14:cfRule>
          <x14:cfRule type="cellIs" priority="8" operator="equal" id="{7A114225-B420-477D-9AC9-D5DF67EE466E}">
            <xm:f>'Catalog List Data'!$F$11</xm:f>
            <x14:dxf>
              <fill>
                <patternFill>
                  <bgColor rgb="FFFF8989"/>
                </patternFill>
              </fill>
            </x14:dxf>
          </x14:cfRule>
          <x14:cfRule type="cellIs" priority="9" operator="equal" id="{EE7D4A2C-8982-497E-A0E4-678653B4CE4A}">
            <xm:f>'Catalog List Data'!$F$13</xm:f>
            <x14:dxf>
              <fill>
                <patternFill>
                  <bgColor rgb="FFFFDB69"/>
                </patternFill>
              </fill>
            </x14:dxf>
          </x14:cfRule>
          <x14:cfRule type="cellIs" priority="10" operator="equal" id="{2E28DB37-357D-4A2F-9426-A021237C356E}">
            <xm:f>'Catalog List Data'!$F$15</xm:f>
            <x14:dxf>
              <fill>
                <patternFill>
                  <bgColor rgb="FFF7C7AC"/>
                </patternFill>
              </fill>
            </x14:dxf>
          </x14:cfRule>
          <xm:sqref>I37:I42</xm:sqref>
        </x14:conditionalFormatting>
        <x14:conditionalFormatting xmlns:xm="http://schemas.microsoft.com/office/excel/2006/main">
          <x14:cfRule type="cellIs" priority="1" operator="equal" id="{3D4E1A12-3A92-4014-ABE4-4F5C7FABF2C4}">
            <xm:f>'Catalog List Data'!$F$18</xm:f>
            <x14:dxf>
              <fill>
                <patternFill>
                  <bgColor rgb="FFF19B6B"/>
                </patternFill>
              </fill>
            </x14:dxf>
          </x14:cfRule>
          <x14:cfRule type="cellIs" priority="2" operator="equal" id="{B9DEF4EE-2FA8-4D3E-AEA3-C8A5F1698668}">
            <xm:f>'Catalog List Data'!$F$12</xm:f>
            <x14:dxf>
              <fill>
                <patternFill>
                  <bgColor rgb="FF8ED973"/>
                </patternFill>
              </fill>
            </x14:dxf>
          </x14:cfRule>
          <x14:cfRule type="cellIs" priority="3" operator="equal" id="{57B9A61D-AB05-49E4-B2F9-8F7DDD2A28F2}">
            <xm:f>'Catalog List Data'!$F$11</xm:f>
            <x14:dxf>
              <fill>
                <patternFill>
                  <bgColor rgb="FFFF8989"/>
                </patternFill>
              </fill>
            </x14:dxf>
          </x14:cfRule>
          <x14:cfRule type="cellIs" priority="4" operator="equal" id="{7C0CA21C-9B61-4239-9819-522C5DC40C93}">
            <xm:f>'Catalog List Data'!$F$13</xm:f>
            <x14:dxf>
              <fill>
                <patternFill>
                  <bgColor rgb="FFFFDB69"/>
                </patternFill>
              </fill>
            </x14:dxf>
          </x14:cfRule>
          <x14:cfRule type="cellIs" priority="5" operator="equal" id="{A747B608-63A7-492C-A5B4-10A4F3F143CE}">
            <xm:f>'Catalog List Data'!$F$15</xm:f>
            <x14:dxf>
              <fill>
                <patternFill>
                  <bgColor rgb="FFF7C7AC"/>
                </patternFill>
              </fill>
            </x14:dxf>
          </x14:cfRule>
          <xm:sqref>I49:I52</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C8E21070-E3B5-4591-9E0D-B584BD910E4A}">
          <x14:formula1>
            <xm:f>'BSAD-BA ListData'!$A:$A</xm:f>
          </x14:formula1>
          <xm:sqref>D15:F15</xm:sqref>
        </x14:dataValidation>
        <x14:dataValidation type="list" allowBlank="1" showInputMessage="1" showErrorMessage="1" xr:uid="{AD25A7B5-9AED-4E5F-A61E-06992F37C4C5}">
          <x14:formula1>
            <xm:f>'BSAD-BA ListData'!$B:$B</xm:f>
          </x14:formula1>
          <xm:sqref>D16:F16</xm:sqref>
        </x14:dataValidation>
        <x14:dataValidation type="list" allowBlank="1" showInputMessage="1" showErrorMessage="1" xr:uid="{2D1338B2-AB51-45F9-8C1E-96BFB2F09B1A}">
          <x14:formula1>
            <xm:f>'BSAD-BA ListData'!$C:$C</xm:f>
          </x14:formula1>
          <xm:sqref>D17:F17</xm:sqref>
        </x14:dataValidation>
        <x14:dataValidation type="list" allowBlank="1" showInputMessage="1" showErrorMessage="1" xr:uid="{D676387F-40B1-4F53-9AFB-CA057A56C150}">
          <x14:formula1>
            <xm:f>'BSAD-BA ListData'!$D:$D</xm:f>
          </x14:formula1>
          <xm:sqref>D18:F18</xm:sqref>
        </x14:dataValidation>
        <x14:dataValidation type="list" allowBlank="1" showInputMessage="1" showErrorMessage="1" xr:uid="{F41C4CDF-3EF8-44D4-BA1A-E23A2C73F3A4}">
          <x14:formula1>
            <xm:f>'BSAD-BA ListData'!$E:$E</xm:f>
          </x14:formula1>
          <xm:sqref>D19:F19</xm:sqref>
        </x14:dataValidation>
        <x14:dataValidation type="list" allowBlank="1" showInputMessage="1" showErrorMessage="1" xr:uid="{D549F9AE-F729-4A8E-84C8-6AD7DB164911}">
          <x14:formula1>
            <xm:f>'BSAD-BA ListData'!$F:$F</xm:f>
          </x14:formula1>
          <xm:sqref>D20:F20</xm:sqref>
        </x14:dataValidation>
        <x14:dataValidation type="list" allowBlank="1" showInputMessage="1" showErrorMessage="1" xr:uid="{3E6508F8-491A-4AED-B6F7-74A4946C9ABC}">
          <x14:formula1>
            <xm:f>'BSAD-BA ListData'!$G:$G</xm:f>
          </x14:formula1>
          <xm:sqref>D21:F21</xm:sqref>
        </x14:dataValidation>
        <x14:dataValidation type="list" allowBlank="1" showInputMessage="1" showErrorMessage="1" xr:uid="{AE7A851D-49F4-48AD-B9B7-1E6F5E820852}">
          <x14:formula1>
            <xm:f>'BSAD-BA ListData'!$H:$H</xm:f>
          </x14:formula1>
          <xm:sqref>D22:F22</xm:sqref>
        </x14:dataValidation>
        <x14:dataValidation type="list" allowBlank="1" showInputMessage="1" showErrorMessage="1" xr:uid="{60328DCF-10D4-43EC-A527-4FAE41D30944}">
          <x14:formula1>
            <xm:f>'BSAD-BA ListData'!$I:$I</xm:f>
          </x14:formula1>
          <xm:sqref>D23:F23</xm:sqref>
        </x14:dataValidation>
        <x14:dataValidation type="list" allowBlank="1" showInputMessage="1" showErrorMessage="1" xr:uid="{FC7571EF-44A2-43F4-B071-84FD07C89099}">
          <x14:formula1>
            <xm:f>'BSAD-BA ListData'!$J:$J</xm:f>
          </x14:formula1>
          <xm:sqref>D24:F24</xm:sqref>
        </x14:dataValidation>
        <x14:dataValidation type="list" allowBlank="1" showInputMessage="1" showErrorMessage="1" xr:uid="{59907B77-9E7F-422F-AB10-9F5D6333A594}">
          <x14:formula1>
            <xm:f>'BSAD-BA ListData'!$K:$K</xm:f>
          </x14:formula1>
          <xm:sqref>D25:F25</xm:sqref>
        </x14:dataValidation>
        <x14:dataValidation type="list" allowBlank="1" showInputMessage="1" showErrorMessage="1" xr:uid="{492B5BCA-BCEF-4088-B285-188FD89D37E0}">
          <x14:formula1>
            <xm:f>'BSAD-BA ListData'!$L:$L</xm:f>
          </x14:formula1>
          <xm:sqref>D26:F26</xm:sqref>
        </x14:dataValidation>
        <x14:dataValidation type="list" allowBlank="1" showInputMessage="1" showErrorMessage="1" xr:uid="{5D77BE09-14B1-4A75-A9E6-35691BDF05CB}">
          <x14:formula1>
            <xm:f>'BSAD-BA ListData'!$M:$M</xm:f>
          </x14:formula1>
          <xm:sqref>D27:F30</xm:sqref>
        </x14:dataValidation>
        <x14:dataValidation type="list" allowBlank="1" showInputMessage="1" showErrorMessage="1" xr:uid="{48AEAFFF-E860-4A0B-BCE0-06734C6C20D1}">
          <x14:formula1>
            <xm:f>'BSAD-BA ListData'!$N:$N</xm:f>
          </x14:formula1>
          <xm:sqref>C37:F42</xm:sqref>
        </x14:dataValidation>
        <x14:dataValidation type="list" allowBlank="1" showInputMessage="1" showErrorMessage="1" xr:uid="{41DC8037-BE29-4213-9264-C8F995603C63}">
          <x14:formula1>
            <xm:f>'BSAD-BA ListData'!$O:$O</xm:f>
          </x14:formula1>
          <xm:sqref>A49:F52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9A075-1FB6-4961-B27B-183F69B31487}">
  <dimension ref="A1:O126"/>
  <sheetViews>
    <sheetView topLeftCell="E1" zoomScale="150" workbookViewId="0">
      <selection activeCell="F30" sqref="F30"/>
    </sheetView>
  </sheetViews>
  <sheetFormatPr defaultRowHeight="14.45"/>
  <cols>
    <col min="1" max="5" width="68.85546875" bestFit="1" customWidth="1"/>
    <col min="6" max="6" width="68.85546875" customWidth="1"/>
    <col min="7" max="7" width="68.85546875" bestFit="1" customWidth="1"/>
    <col min="8" max="8" width="77.7109375" bestFit="1" customWidth="1"/>
    <col min="9" max="9" width="68.85546875" bestFit="1" customWidth="1"/>
    <col min="10" max="10" width="77.7109375" bestFit="1" customWidth="1"/>
    <col min="11" max="14" width="68.85546875" bestFit="1" customWidth="1"/>
    <col min="15" max="15" width="73.42578125" bestFit="1" customWidth="1"/>
  </cols>
  <sheetData>
    <row r="1" spans="1:15">
      <c r="A1" t="s">
        <v>810</v>
      </c>
      <c r="B1" t="s">
        <v>810</v>
      </c>
      <c r="C1" t="s">
        <v>810</v>
      </c>
      <c r="D1" t="s">
        <v>810</v>
      </c>
      <c r="E1" t="s">
        <v>810</v>
      </c>
      <c r="F1" t="s">
        <v>810</v>
      </c>
      <c r="G1" t="s">
        <v>810</v>
      </c>
      <c r="H1" t="s">
        <v>810</v>
      </c>
      <c r="I1" t="s">
        <v>810</v>
      </c>
      <c r="J1" t="s">
        <v>810</v>
      </c>
      <c r="K1" t="s">
        <v>810</v>
      </c>
      <c r="L1" t="s">
        <v>810</v>
      </c>
      <c r="M1" t="s">
        <v>810</v>
      </c>
      <c r="N1" t="s">
        <v>810</v>
      </c>
      <c r="O1" t="s">
        <v>810</v>
      </c>
    </row>
    <row r="2" spans="1:15">
      <c r="A2" t="str" cm="1">
        <f t="array" ref="A2:A14">_xlfn.SORTBY(_xlfn.CHOOSECOLS(_xlfn._xlws.FILTER(List_Data,(Req_Area="1NL")*(ISNUMBER(SEARCH("BSAD-BA",Program)))+(Req_Area="Note")),1),MATCH(_xlfn.CHOOSECOLS(_xlfn._xlws.FILTER(List_Data,(Req_Area="1NL")*(ISNUMBER(SEARCH("BSAD-BA",Program)))+(Req_Area="Note")),1),Course_Name,0))</f>
        <v>NASP 1410 UmóⁿHoⁿ  LANGUAGE I (4)</v>
      </c>
      <c r="B2" t="str" cm="1">
        <f t="array" ref="B2:B20">_xlfn.SORTBY(_xlfn.CHOOSECOLS(_xlfn._xlws.FILTER(List_Data,(Req_Area="1NH")*(ISNUMBER(SEARCH("BSAD-BA",Program)))+(Req_Area="Note")),1),MATCH(_xlfn.CHOOSECOLS(_xlfn._xlws.FILTER(List_Data,(Req_Area="1NH")*(ISNUMBER(SEARCH("BSAD-BA",Program)))+(Req_Area="Note")),1),Course_Name,0))</f>
        <v>NASP 1010 INTRODUCTION TO NATIVE AMERICAN STUDIES (3)</v>
      </c>
      <c r="C2" t="str" cm="1">
        <f t="array" ref="C2:C7">_xlfn.SORTBY(_xlfn.CHOOSECOLS(_xlfn._xlws.FILTER(List_Data,(Req_Area="2W1")*(ISNUMBER(SEARCH("BSAD-BA",Program)))+(Req_Area="Note")),1),MATCH(_xlfn.CHOOSECOLS(_xlfn._xlws.FILTER(List_Data,(Req_Area="2W1")*(ISNUMBER(SEARCH("BSAD-BA",Program)))+(Req_Area="Note")),1),Course_Name,0))</f>
        <v>ENGL 1010 ENGLISH COMPOSITION I (3)</v>
      </c>
      <c r="D2" t="str" cm="1">
        <f t="array" ref="D2:D7">_xlfn.SORTBY(_xlfn.CHOOSECOLS(_xlfn._xlws.FILTER(List_Data,(Req_Area="2W2")*(ISNUMBER(SEARCH("BSAD-BA",Program)))+(Req_Area="Note")),1),MATCH(_xlfn.CHOOSECOLS(_xlfn._xlws.FILTER(List_Data,(Req_Area="2W2")*(ISNUMBER(SEARCH("BSAD-BA",Program)))+(Req_Area="Note")),1),Course_Name,0))</f>
        <v>ENGL 1020 ENGLISH COMPOSITION II (3)</v>
      </c>
      <c r="E2" t="str" cm="1">
        <f t="array" ref="E2:E8">_xlfn.SORTBY(_xlfn.CHOOSECOLS(_xlfn._xlws.FILTER(List_Data,(Req_Area="2O")*(ISNUMBER(SEARCH("BSAD-BA",Program)))+(Req_Area="Note")),1),MATCH(_xlfn.CHOOSECOLS(_xlfn._xlws.FILTER(List_Data,(Req_Area="2O")*(ISNUMBER(SEARCH("BSAD-BA",Program)))+(Req_Area="Note")),1),Course_Name,0))</f>
        <v>BSAD 2050 BUSINESS COMMUNICATION (3)</v>
      </c>
      <c r="F2" t="str" cm="1">
        <f t="array" ref="F2:F54">_xlfn.SORTBY(_xlfn.CHOOSECOLS(_xlfn._xlws.FILTER(List_Data,(Req_Area="3A")*(ISNUMBER(SEARCH("BSAD-BA",Program)))+(Req_Area="Note")),1),MATCH(_xlfn.CHOOSECOLS(_xlfn._xlws.FILTER(List_Data,(Req_Area="3A")*(ISNUMBER(SEARCH("BSAD-BA",Program)))+(Req_Area="Note")),1),Course_Name,0))</f>
        <v>ARTS 1010 INTRODUCTION TO THE VISUAL ARTS (3)</v>
      </c>
      <c r="G2" t="str" cm="1">
        <f t="array" ref="G2:G13">_xlfn.SORTBY(_xlfn.CHOOSECOLS(_xlfn._xlws.FILTER(List_Data,(Req_Area="3Q")*(ISNUMBER(SEARCH("BSAD-BA",Program)))+(Req_Area="Note")),1),MATCH(_xlfn.CHOOSECOLS(_xlfn._xlws.FILTER(List_Data,(Req_Area="3Q")*(ISNUMBER(SEARCH("BSAD-BA",Program)))+(Req_Area="Note")),1),Course_Name,0))</f>
        <v>ACCT 1210 PRINCIPLES OF ACCOUNTING II (3)</v>
      </c>
      <c r="H2" t="str" cm="1">
        <f t="array" ref="H2:H20">_xlfn.SORTBY(_xlfn.CHOOSECOLS(_xlfn._xlws.FILTER(List_Data,(Req_Area="3L")*(ISNUMBER(SEARCH("BSAD-BA",Program)))+(Req_Area="Note")),1),MATCH(_xlfn.CHOOSECOLS(_xlfn._xlws.FILTER(List_Data,(Req_Area="3L")*(ISNUMBER(SEARCH("BSAD-BA",Program)))+(Req_Area="Note")),1),Course_Name,0))</f>
        <v>AGRI 1150/1154 AQUACULTURE SCIENCE/AQUACULTURE SCIENCE LAB (4)</v>
      </c>
      <c r="I2" t="str" cm="1">
        <f t="array" ref="I2:I19">_xlfn.SORTBY(_xlfn.CHOOSECOLS(_xlfn._xlws.FILTER(List_Data,(Req_Area="4T")*(ISNUMBER(SEARCH("BSAD-BA",Program)))+(Req_Area="Note")),1),MATCH(_xlfn.CHOOSECOLS(_xlfn._xlws.FILTER(List_Data,(Req_Area="4T")*(ISNUMBER(SEARCH("BSAD-BA",Program)))+(Req_Area="Note")),1),Course_Name,0))</f>
        <v>INFO 1010 INTRODUCTION TO COMPUTERS (3)</v>
      </c>
      <c r="J2" t="str" cm="1">
        <f t="array" ref="J2:J44">_xlfn.SORTBY(_xlfn.CHOOSECOLS(_xlfn._xlws.FILTER(List_Data,(Req_Area="4G")*(ISNUMBER(SEARCH("BSAD-BA",Program)))+(Req_Area="Note")),1),MATCH(_xlfn.CHOOSECOLS(_xlfn._xlws.FILTER(List_Data,(Req_Area="4G")*(ISNUMBER(SEARCH("BSAD-BA",Program)))+(Req_Area="Note")),1),Course_Name,0))</f>
        <v>BIOS 1200/1204 CONCEPTS OF ECOLOGY (4)</v>
      </c>
      <c r="K2" t="str" cm="1">
        <f t="array" ref="K2:K7">_xlfn.SORTBY(_xlfn.CHOOSECOLS(_xlfn._xlws.FILTER(List_Data,(Req_Area="5C1")*(ISNUMBER(SEARCH("BSAD-BA",Program)))+(Req_Area="Note")),1),MATCH(_xlfn.CHOOSECOLS(_xlfn._xlws.FILTER(List_Data,(Req_Area="5C1")*(ISNUMBER(SEARCH("BSAD-BA",Program)))+(Req_Area="Note")),1),Course_Name,0))</f>
        <v>EDUC 1010 STUDENT SUCCESS STRATEGIES (2)</v>
      </c>
      <c r="L2" t="str" cm="1">
        <f t="array" ref="L2:L7">_xlfn.SORTBY(_xlfn.CHOOSECOLS(_xlfn._xlws.FILTER(List_Data,(Req_Area="5C2")*(ISNUMBER(SEARCH("BSAD-BA",Program)))+(Req_Area="Note")),1),MATCH(_xlfn.CHOOSECOLS(_xlfn._xlws.FILTER(List_Data,(Req_Area="5C2")*(ISNUMBER(SEARCH("BSAD-BA",Program)))+(Req_Area="Note")),1),Course_Name,0))</f>
        <v>EDUC 1020 CAREER SURVIVAL (1)</v>
      </c>
      <c r="M2" t="str" cm="1">
        <f t="array" ref="M2:M30">_xlfn.SORTBY(_xlfn.CHOOSECOLS(_xlfn._xlws.FILTER(List_Data,(Req_Area="5H")*(ISNUMBER(SEARCH("BSAD-BA",Program)))+(Req_Area="Note")),1),MATCH(_xlfn.CHOOSECOLS(_xlfn._xlws.FILTER(List_Data,(Req_Area="5H")*(ISNUMBER(SEARCH("BSAD-BA",Program)))+(Req_Area="Note")),1),Course_Name,0))</f>
        <v>AGRI 1048 GARDENING (1)</v>
      </c>
      <c r="N2" t="str" cm="1">
        <f t="array" ref="N2:N12">_xlfn.SORTBY(_xlfn.CHOOSECOLS(_xlfn._xlws.FILTER(List_Data,(Req_Area="CO")*(ISNUMBER(SEARCH("BSAD-BA",Program)))+(Req_Area="Note")),1),MATCH(_xlfn.CHOOSECOLS(_xlfn._xlws.FILTER(List_Data,(Req_Area="CO")*(ISNUMBER(SEARCH("BSAD-BA",Program)))+(Req_Area="Note")),1),Course_Name,0))</f>
        <v>ACCT 1200 PRINCIPLES OF ACCOUNTING I (3)</v>
      </c>
      <c r="O2" t="str" cm="1">
        <f t="array" ref="O2:O126">_xlfn.SORTBY(_xlfn.CHOOSECOLS(_xlfn._xlws.FILTER(List_Data,(Req_Area="EL")*(ISNUMBER(SEARCH("BSAD-BA",Program)))+(Req_Area="Note")),1),MATCH(_xlfn.CHOOSECOLS(_xlfn._xlws.FILTER(List_Data,(Req_Area="EL")*(ISNUMBER(SEARCH("BSAD-BA",Program)))+(Req_Area="Note")),1),Course_Name,0))</f>
        <v>ACCT 1210 PRINCIPLES OF ACCOUNTING II (3)</v>
      </c>
    </row>
    <row r="3" spans="1:15">
      <c r="A3" t="str">
        <v>NASP 1420 UmóⁿHoⁿ LANGUAGE II (4)</v>
      </c>
      <c r="B3" t="str">
        <v>NASP 1020 CULTURES &amp; PEOPLES OF NATIVE AMERICA (3)</v>
      </c>
      <c r="C3" t="str">
        <v>Course not listed. Detail in comments (4 cr.)</v>
      </c>
      <c r="D3" t="str">
        <v>Course not listed. Detail in comments (4 cr.)</v>
      </c>
      <c r="E3" t="str">
        <v>SPCH 1110 PUBLIC SPEAKING (3)</v>
      </c>
      <c r="F3" t="str">
        <v>ARTS 1050 INTRODUCTION TO ART HISTORY &amp; CRITICISM I (3)</v>
      </c>
      <c r="G3" t="str">
        <v>ENTR 2030 ENTREPRENEURSHIP ACCOUNTING (3)</v>
      </c>
      <c r="H3" t="str">
        <v>AGRI 1010/1014 DIVERSITY OF FOOD PRODUCTION SYSTEMS/DIVERSITY OF FOOD SYSTEMS LAB (4)</v>
      </c>
      <c r="I3" t="str">
        <v>INFO 1011 INTRODUCTION TO WORD PROCESSING (1)</v>
      </c>
      <c r="J3" t="str">
        <v>BIOS 2030 INTRODUCTION TO ENVIRONMENTAL ISSUES (3)</v>
      </c>
      <c r="K3" t="str">
        <v>Course not listed. Detail in comments (4 cr.)</v>
      </c>
      <c r="L3" t="str">
        <v>Course not listed. Detail in comments (4 cr.)</v>
      </c>
      <c r="M3" t="str">
        <v>AGRI 1050 FOOD PERSERVATION (1)</v>
      </c>
      <c r="N3" t="str">
        <v>BSAD 1050 INTRODUCTION TO BUSINESS (3)</v>
      </c>
      <c r="O3" t="str">
        <v>ACCT 2900 SPECIAL TOPICS (1)</v>
      </c>
    </row>
    <row r="4" spans="1:15">
      <c r="A4" t="str">
        <v>NASP 1510 DAKOTA LANGUAGE I (4)</v>
      </c>
      <c r="B4" t="str">
        <v>NASP 1030 NATIVE AMERICAN HISTORY TO 1890 (3)</v>
      </c>
      <c r="C4" t="str">
        <v>Course not listed. Detail in comments (3 cr.)</v>
      </c>
      <c r="D4" t="str">
        <v>Course not listed. Detail in comments (3 cr.)</v>
      </c>
      <c r="E4" t="str">
        <v>Course not listed. Detail in comments (4 cr.)</v>
      </c>
      <c r="F4" t="str">
        <v>ARTS 1060 INTRO TO ART HISTORY AND CRITICISM II (3)</v>
      </c>
      <c r="G4" t="str">
        <v>MATH 1020 TECHNICAL MATH (3)</v>
      </c>
      <c r="H4" t="str">
        <v>BIOS 1010/1014 GENERAL BIOLOGY (4)</v>
      </c>
      <c r="I4" t="str">
        <v>INFO 1012 INTRODUCTION TO SPREADSHEETS (1)</v>
      </c>
      <c r="J4" t="str">
        <v>BSAD 2310 ETHICS (3)</v>
      </c>
      <c r="K4" t="str">
        <v>Course not listed. Detail in comments (3 cr.)</v>
      </c>
      <c r="L4" t="str">
        <v>Course not listed. Detail in comments (3 cr.)</v>
      </c>
      <c r="M4" t="str">
        <v>AGRI 2340 NATIVE AMERICAN TRADITIONAL FOODS (3)</v>
      </c>
      <c r="N4" t="str">
        <v>BSAD 2520 PRINCIPLES OF MARKETING (3)</v>
      </c>
      <c r="O4" t="str">
        <v>ACCT 2900 SPECIAL TOPICS (2)</v>
      </c>
    </row>
    <row r="5" spans="1:15">
      <c r="A5" t="str">
        <v>NASP 1520 DAKOTA LANGUAGE II (4)</v>
      </c>
      <c r="B5" t="str">
        <v>NASP 1040 NATIVE AMERICAN HISTORY SINCE 1890 (3)</v>
      </c>
      <c r="C5" t="str">
        <v>Course not listed. Detail in comments (2 cr.)</v>
      </c>
      <c r="D5" t="str">
        <v>Course not listed. Detail in comments (2 cr.)</v>
      </c>
      <c r="E5" t="str">
        <v>Course not listed. Detail in comments (3 cr.)</v>
      </c>
      <c r="F5" t="str">
        <v>ARTS 1100 BASIC DESIGN (3)</v>
      </c>
      <c r="G5" t="str">
        <v>MATH 1060 CONSTRUCTION MATH (3)</v>
      </c>
      <c r="H5" t="str">
        <v>BIOS 1110/1114 GENERAL BOTANY (4)</v>
      </c>
      <c r="I5" t="str">
        <v>INFO 1013 INTRODUCTION TO PRESENTATION SOFTWARE (1)</v>
      </c>
      <c r="J5" t="str">
        <v>CHEM 1050/1054 APPLIED ENVRIONMENTAL CHEMISTRY &amp; CONSERVATION BIOLOGY (4)</v>
      </c>
      <c r="K5" t="str">
        <v>Course not listed. Detail in comments (2 cr.)</v>
      </c>
      <c r="L5" t="str">
        <v>Course not listed. Detail in comments (2 cr.)</v>
      </c>
      <c r="M5" t="str">
        <v>ECED 1260 EARLY CHILDHOOD HEALTH, SAFETY &amp; NUTRITION (3)</v>
      </c>
      <c r="N5" t="str">
        <v>BSAD 2540 PRINCIPLES OF MANAGEMENT (3)</v>
      </c>
      <c r="O5" t="str">
        <v>ACCT 2900 SPECIAL TOPICS (3)</v>
      </c>
    </row>
    <row r="6" spans="1:15">
      <c r="A6" t="str">
        <v>NASP 2430 OMAHA LANGUAGE III (3)</v>
      </c>
      <c r="B6" t="str">
        <v>NASP 1080 NATIVE AMERICAN EDUCATION (3)</v>
      </c>
      <c r="C6" t="str">
        <v>Course not listed. Detail in comments (1 cr.)</v>
      </c>
      <c r="D6" t="str">
        <v>Course not listed. Detail in comments (1 cr.)</v>
      </c>
      <c r="E6" t="str">
        <v>Course not listed. Detail in comments (2 cr.)</v>
      </c>
      <c r="F6" t="str">
        <v>ARTS 1200 DRAWING (3)</v>
      </c>
      <c r="G6" t="str">
        <v>MATH 1110 INTERMEDIATE ALGEBRA (4)</v>
      </c>
      <c r="H6" t="str">
        <v>BIOS 1200/1204 CONCEPTS OF ECOLOGY (4)</v>
      </c>
      <c r="I6" t="str">
        <v>INFO 1200 INTRODUCTION TO PRODUCTIVITY SOFTWARE (3)</v>
      </c>
      <c r="J6" t="str">
        <v>CRIM 1010 INTRODUCTION TO CRIMINAL JUSTICE (3)</v>
      </c>
      <c r="K6" t="str">
        <v>Course not listed. Detail in comments (1 cr.)</v>
      </c>
      <c r="L6" t="str">
        <v>Course not listed. Detail in comments (1 cr.)</v>
      </c>
      <c r="M6" t="str">
        <v>ENGL 1040 CREATIVE WRITING (3)</v>
      </c>
      <c r="N6" t="str">
        <v>BSAD 2700 BUSINESS LAW I (3)</v>
      </c>
      <c r="O6" t="str">
        <v>ACCT 2990 INTERNSHIP (1)</v>
      </c>
    </row>
    <row r="7" spans="1:15">
      <c r="A7" t="str">
        <v>NASP 2440 OMAHA LANGUAGE IV (3)</v>
      </c>
      <c r="B7" t="str">
        <v>NASP 2110 NATIVE AMERICAN LITERATURE (3)</v>
      </c>
      <c r="C7" t="str">
        <v>Exempt from requirement after speaking with Registrar. Detail in comments.</v>
      </c>
      <c r="D7" t="str">
        <v>Exempt from requirement after speaking with Registrar. Detail in comments.</v>
      </c>
      <c r="E7" t="str">
        <v>Course not listed. Detail in comments (1 cr.)</v>
      </c>
      <c r="F7" t="str">
        <v>ARTS 1300 PAINTING (3)</v>
      </c>
      <c r="G7" t="str">
        <v>MATH 1150 COLLEGE ALGEBRA (3)</v>
      </c>
      <c r="H7" t="str">
        <v>BIOS 1210/1214 INTRODUCTION TO GEOLOGY (4)</v>
      </c>
      <c r="I7" t="str">
        <v>INFO 1600 PRODUCTIVITY SOFTWARE II (3)</v>
      </c>
      <c r="J7" t="str">
        <v>CRIM 1020 INTRODUCTION TO CORRECTIONS (3)</v>
      </c>
      <c r="K7" t="str">
        <v>Exempt from requirement after speaking with Registrar. Detail in comments.</v>
      </c>
      <c r="L7" t="str">
        <v>Exempt from requirement after speaking with Registrar. Detail in comments.</v>
      </c>
      <c r="M7" t="str">
        <v>HLTH 1010 INTRODUCTION TO HEALTHCARE (1)</v>
      </c>
      <c r="N7" t="str">
        <v>MATH 2170 APPLIED STATISTICS (3)</v>
      </c>
      <c r="O7" t="str">
        <v>ACCT 2990 INTERNSHIP (2)</v>
      </c>
    </row>
    <row r="8" spans="1:15">
      <c r="A8" t="str">
        <v>NASP 2530 DAKOTA LANGUAGE III (3)</v>
      </c>
      <c r="B8" t="str">
        <v>NASP 2120 NATIVE AMERICAN COMMUNITY-BASED RESEARCH (3)</v>
      </c>
      <c r="E8" t="str">
        <v>Exempt from requirement after speaking with Registrar. Detail in comments.</v>
      </c>
      <c r="F8" t="str">
        <v>ARTS 1400 SCULPTURE (3)</v>
      </c>
      <c r="G8" t="str">
        <v>SOCI 2880 STATISTICS FOR SOCIAL SCIENCES (3)</v>
      </c>
      <c r="H8" t="str">
        <v>BIOS 2250/2254 HUMAN ANATOMY AND PHYSIOLOGY I (4)</v>
      </c>
      <c r="I8" t="str">
        <v>INFO 2100 PROJECT MANAGEMENT (3)</v>
      </c>
      <c r="J8" t="str">
        <v>ECED 1160 EARLY LANGUAGE LITERACY (3)</v>
      </c>
      <c r="M8" t="str">
        <v>HLTH 1020 FIRST AID/CPR (1)</v>
      </c>
      <c r="N8" t="str">
        <v>Course not listed. Detail in comments (4 cr.)</v>
      </c>
      <c r="O8" t="str">
        <v>ACCT 2990 INTERNSHIP (3)</v>
      </c>
    </row>
    <row r="9" spans="1:15">
      <c r="A9" t="str">
        <v>NASP 2540 DAKOTA LANGUAGE IV (3)</v>
      </c>
      <c r="B9" t="str">
        <v>NASP 2200 SANTEE DAKOTA TRIBAL HISTORY (3)</v>
      </c>
      <c r="F9" t="str">
        <v>BSAD 2310 ETHICS (3)</v>
      </c>
      <c r="G9" t="str">
        <v>Course not listed. Detail in comments (4 cr.)</v>
      </c>
      <c r="H9" t="str">
        <v>BIOS 2260/2264 HUMAN ANATOMY AND PHYSIOLOGY II (4)</v>
      </c>
      <c r="I9" t="str">
        <v>INFO 2150 NETWORKING (3)</v>
      </c>
      <c r="J9" t="str">
        <v>ECED 2050 CHILDREN WITH EXCEPTIONALITIES (3)</v>
      </c>
      <c r="M9" t="str">
        <v>HLTH 1040 PHYSICAL ACTIVITY (1)</v>
      </c>
      <c r="N9" t="str">
        <v>Course not listed. Detail in comments (3 cr.)</v>
      </c>
      <c r="O9" t="str">
        <v>ACCT 2990 INTERNSHIP (4)</v>
      </c>
    </row>
    <row r="10" spans="1:15">
      <c r="A10" t="str">
        <v>Course not listed. Detail in comments (4 cr.)</v>
      </c>
      <c r="B10" t="str">
        <v>NASP 2210 OMAHA TRIBAL HISTORY (3)</v>
      </c>
      <c r="F10" t="str">
        <v>ECED 1050 EXPRESSIVE ARTS (3)</v>
      </c>
      <c r="G10" t="str">
        <v>Course not listed. Detail in comments (3 cr.)</v>
      </c>
      <c r="H10" t="str">
        <v>BIOS 2460/2464 MICROBIOLOGY (4)</v>
      </c>
      <c r="I10" t="str">
        <v>INFO 2200 DATABASE MANAGEMENT SOFTWARE (3)</v>
      </c>
      <c r="J10" t="str">
        <v>ECED 2070 FAMILY AND COMMUNITY RELATIONSHIPS (3)</v>
      </c>
      <c r="M10" t="str">
        <v>HLTH 1041 SOCIAL ACTIVITY (1)</v>
      </c>
      <c r="N10" t="str">
        <v>Course not listed. Detail in comments (2 cr.)</v>
      </c>
      <c r="O10" t="str">
        <v>BSAD 1040 PERSONAL FINANCE (3)</v>
      </c>
    </row>
    <row r="11" spans="1:15">
      <c r="A11" t="str">
        <v>Course not listed. Detail in comments (3 cr.)</v>
      </c>
      <c r="B11" t="str">
        <v>NASP 2220 PONCA TRIBAL HISTORY (3)</v>
      </c>
      <c r="F11" t="str">
        <v>ECED 1160 EARLY LANGUAGE LITERACY (3)</v>
      </c>
      <c r="G11" t="str">
        <v>Course not listed. Detail in comments (2 cr.)</v>
      </c>
      <c r="H11" t="str">
        <v>CHEM 1050/1054 APPLIED ENVRIONMENTAL CHEMISTRY &amp; CONSERVATION BIOLOGY (4)</v>
      </c>
      <c r="I11" t="str">
        <v>INFO 2300 TROUBLESHOOTING AND MAINTENANCE (3)</v>
      </c>
      <c r="J11" t="str">
        <v>ECON 2110 PRINCIPLES OF MACROECONOMICS (3)</v>
      </c>
      <c r="M11" t="str">
        <v>HLTH 1042 TRADITIONAL NATIVE AMERICAN GAMES (1)</v>
      </c>
      <c r="N11" t="str">
        <v>Course not listed. Detail in comments (1 cr.)</v>
      </c>
      <c r="O11" t="str">
        <v>BSAD 2050 BUSINESS COMMUNICATION (3)</v>
      </c>
    </row>
    <row r="12" spans="1:15">
      <c r="A12" t="str">
        <v>Course not listed. Detail in comments (2 cr.)</v>
      </c>
      <c r="B12" t="str">
        <v>NASP 2230 DAKOTA CULTURE AND TRADITION (3)</v>
      </c>
      <c r="F12" t="str">
        <v>ENGL 1040 CREATIVE WRITING (3)</v>
      </c>
      <c r="G12" t="str">
        <v>Course not listed. Detail in comments (1 cr.)</v>
      </c>
      <c r="H12" t="str">
        <v>CHEM 1090/1094 GENERAL CHEMISTRY I (4)</v>
      </c>
      <c r="I12" t="str">
        <v>INFO 2400 WEB DESIGN (3)</v>
      </c>
      <c r="J12" t="str">
        <v>EDUC 2030 MULTICULTURAL EDUCATION (3)</v>
      </c>
      <c r="M12" t="str">
        <v>HLTH 1043 BEADING (1)</v>
      </c>
      <c r="N12" t="str">
        <v>Exempt from requirement after speaking with Registrar. Detail in comments.</v>
      </c>
      <c r="O12" t="str">
        <v>BSAD 2310 ETHICS (3)</v>
      </c>
    </row>
    <row r="13" spans="1:15">
      <c r="A13" t="str">
        <v>Course not listed. Detail in comments (1 cr.)</v>
      </c>
      <c r="B13" t="str">
        <v>NASP 2240 OMAHA CULTURE AND TRADITION (3)</v>
      </c>
      <c r="F13" t="str">
        <v>ENGL 1050 JOURNALISTIC WRITING (3)</v>
      </c>
      <c r="G13" t="str">
        <v>Exempt from requirement after speaking with Registrar. Detail in comments.</v>
      </c>
      <c r="H13" t="str">
        <v>CHEM 1100/1104 GENERAL CHEMISTRY II (4)</v>
      </c>
      <c r="I13" t="str">
        <v>INFO 2420 INTRODUCTION TO COMPUTER AGE GRAPHIC DESIGN (3)</v>
      </c>
      <c r="J13" t="str">
        <v>EDUC 2050 THE EXCEPTIONAL LEARNER IN THE CLASSROOM (3)</v>
      </c>
      <c r="M13" t="str">
        <v>HLTH 1044 NATIVE AMERICAN CLOTHING DESIGN AND CONSTRUCTION (1)</v>
      </c>
      <c r="O13" t="str">
        <v>BSAD 2520 PRINCIPLES OF MARKETING (3)</v>
      </c>
    </row>
    <row r="14" spans="1:15">
      <c r="A14" t="str">
        <v>Exempt from requirement after speaking with Registrar. Detail in comments.</v>
      </c>
      <c r="B14" t="str">
        <v>NASP 2300 TRIBAL GOVERNMENT AND POLITICS (3)</v>
      </c>
      <c r="F14" t="str">
        <v>ENGL 1150 CRITICAL THINKING (3)</v>
      </c>
      <c r="H14" t="str">
        <v>PHYS 1100/1104 PHYSICAL SCIENCE (4)</v>
      </c>
      <c r="I14" t="str">
        <v>INFO 2500 ADVANCED WEBSITE DESIGN (3)</v>
      </c>
      <c r="J14" t="str">
        <v>EDUC 2070 ADDITIONAL LANGUAGE ACQUISITION AND DEVELOPMENT (3)</v>
      </c>
      <c r="M14" t="str">
        <v>HLTH 1044 NATIVE AMERICAN CLOTHING DESIGN AND CONSTRUCTION (2)</v>
      </c>
      <c r="O14" t="str">
        <v>BSAD 2540 PRINCIPLES OF MANAGEMENT (3)</v>
      </c>
    </row>
    <row r="15" spans="1:15">
      <c r="B15" t="str">
        <v>NASP 2340 GRANT WRITING IN TRIBAL DEVELOPMENT (3)</v>
      </c>
      <c r="F15" t="str">
        <v>ENGL 2100 INTRODUCTION TO LITERATURE (3)</v>
      </c>
      <c r="H15" t="str">
        <v>PHYS 1200/1204 APPLIED PHYSICS (4)</v>
      </c>
      <c r="I15" t="str">
        <v>Course not listed. Detail in comments (4 cr.)</v>
      </c>
      <c r="J15" t="str">
        <v>ENGL 1050 JOURNALISTIC WRITING (3)</v>
      </c>
      <c r="M15" t="str">
        <v>HLTH 1044 NATIVE AMERICAN CLOTHING DESIGN AND CONSTRUCTION (3)</v>
      </c>
      <c r="O15" t="str">
        <v>BSAD 2700 BUSINESS LAW I (3)</v>
      </c>
    </row>
    <row r="16" spans="1:15">
      <c r="B16" t="str">
        <v>Course not listed. Detail in comments (4 cr.)</v>
      </c>
      <c r="F16" t="str">
        <v>ENGL 2170 AMERIAN LITERATURE SINCE 1865 (3)</v>
      </c>
      <c r="H16" t="str">
        <v>Course not listed. Detail in comments (4 cr.)</v>
      </c>
      <c r="I16" t="str">
        <v>Course not listed. Detail in comments (3 cr.)</v>
      </c>
      <c r="J16" t="str">
        <v>GEOG 1010 WORLD REGIONAL GEOGRAPHY (3)</v>
      </c>
      <c r="M16" t="str">
        <v>HLTH 1045 ARCHERY/HUNTING SAFETY (1)</v>
      </c>
      <c r="O16" t="str">
        <v>BSAD 2710 BUSINESS LAW II (3)</v>
      </c>
    </row>
    <row r="17" spans="2:15">
      <c r="B17" t="str">
        <v>Course not listed. Detail in comments (3 cr.)</v>
      </c>
      <c r="F17" t="str">
        <v>HIST 1110 WORLD HISTORY I (3)</v>
      </c>
      <c r="H17" t="str">
        <v>Course not listed. Detail in comments (3 cr.)</v>
      </c>
      <c r="I17" t="str">
        <v>Course not listed. Detail in comments (2 cr.)</v>
      </c>
      <c r="J17" t="str">
        <v>HIST 1110 WORLD HISTORY I (3)</v>
      </c>
      <c r="M17" t="str">
        <v>HLTH 1046 AIHEC (1)</v>
      </c>
      <c r="O17" t="str">
        <v>BSAD 2900 SPECIAL TOPICS (1)</v>
      </c>
    </row>
    <row r="18" spans="2:15">
      <c r="B18" t="str">
        <v>Course not listed. Detail in comments (2 cr.)</v>
      </c>
      <c r="F18" t="str">
        <v>HIST 1111 WORLD HISTORY II (3)</v>
      </c>
      <c r="H18" t="str">
        <v>Course not listed. Detail in comments (2 cr.)</v>
      </c>
      <c r="I18" t="str">
        <v>Course not listed. Detail in comments (1 cr.)</v>
      </c>
      <c r="J18" t="str">
        <v>HIST 1111 WORLD HISTORY II (3)</v>
      </c>
      <c r="M18" t="str">
        <v>HLTH 1047 FATHERHOOD AND MOTHERHOOD IS SACRED (1)</v>
      </c>
      <c r="O18" t="str">
        <v>BSAD 2900 SPECIAL TOPICS (2)</v>
      </c>
    </row>
    <row r="19" spans="2:15">
      <c r="B19" t="str">
        <v>Course not listed. Detail in comments (1 cr.)</v>
      </c>
      <c r="F19" t="str">
        <v>HIST 2010 AMERICAN HISTORY I (3)</v>
      </c>
      <c r="H19" t="str">
        <v>Course not listed. Detail in comments (1 cr.)</v>
      </c>
      <c r="I19" t="str">
        <v>Exempt from requirement after speaking with Registrar. Detail in comments.</v>
      </c>
      <c r="J19" t="str">
        <v>HIST 2010 AMERICAN HISTORY I (3)</v>
      </c>
      <c r="M19" t="str">
        <v>HLTH 1060 COMPREHENSIVE MEDICAL TERMINOLOGY (3)</v>
      </c>
      <c r="O19" t="str">
        <v>BSAD 2900 SPECIAL TOPICS (3)</v>
      </c>
    </row>
    <row r="20" spans="2:15">
      <c r="B20" t="str">
        <v>Exempt from requirement after speaking with Registrar. Detail in comments.</v>
      </c>
      <c r="F20" t="str">
        <v>HIST 2020 AMERICAN HISTORY II (3)</v>
      </c>
      <c r="H20" t="str">
        <v>Exempt from requirement after speaking with Registrar. Detail in comments.</v>
      </c>
      <c r="J20" t="str">
        <v>HIST 2020 AMERICAN HISTORY II (3)</v>
      </c>
      <c r="M20" t="str">
        <v>HLTH 2300 INTRODUCTION TO NUTRITION (3)</v>
      </c>
      <c r="O20" t="str">
        <v>BSAD 2990 INTERNSHIP (1)</v>
      </c>
    </row>
    <row r="21" spans="2:15">
      <c r="F21" t="str">
        <v>MUSC 1010 INTRODUCTION TO MUSIC (3)</v>
      </c>
      <c r="J21" t="str">
        <v>HMSV 2150 MULTICULTURAL COUNSELING (2)</v>
      </c>
      <c r="M21" t="str">
        <v>HLTH 2310 HEALTH EDUCATION AND WELLNESS (3)</v>
      </c>
      <c r="O21" t="str">
        <v>BSAD 2990 INTERNSHIP (2)</v>
      </c>
    </row>
    <row r="22" spans="2:15">
      <c r="F22" t="str">
        <v>NASP 1050 NATIVE AMERICAN WORLD VIEWS (3)</v>
      </c>
      <c r="J22" t="str">
        <v>IEVH 1010 INTRODUCTION TO NATURAL RESOURCES (3)</v>
      </c>
      <c r="M22" t="str">
        <v>NASP 1090 NATIVE AMERICAN ARTS (3)</v>
      </c>
      <c r="O22" t="str">
        <v>BSAD 2990 INTERNSHIP (3)</v>
      </c>
    </row>
    <row r="23" spans="2:15">
      <c r="F23" t="str">
        <v>NASP 1080 NATIVE AMERICAN EDUCATION (3)</v>
      </c>
      <c r="J23" t="str">
        <v>IEVH 2020 ENVIRONMENTAL RESOURCE MANAGEMENT (3)</v>
      </c>
      <c r="M23" t="str">
        <v>NASP 1140 NATIVE AMERICAN SPIRITUALITY (3)</v>
      </c>
      <c r="O23" t="str">
        <v>BSAD 2990 INTERNSHIP (4)</v>
      </c>
    </row>
    <row r="24" spans="2:15">
      <c r="F24" t="str">
        <v>NASP 1090 NATIVE AMERICAN ARTS (3)</v>
      </c>
      <c r="J24" t="str">
        <v>NASP 1070 NATIVE AMERICAN ARCHIVAL RESEARCH (3)</v>
      </c>
      <c r="M24" t="str">
        <v>NURA 1110 NURSE AIDE (4)</v>
      </c>
      <c r="O24" t="str">
        <v>ECON 2110 PRINCIPLES OF MACROECONOMICS (3)</v>
      </c>
    </row>
    <row r="25" spans="2:15">
      <c r="F25" t="str">
        <v>NASP 1100 NATIVE AMERICAN MUSIC (3)</v>
      </c>
      <c r="J25" t="str">
        <v>NASP 2010 INTRODUCTION TO TRIBAL NATION BUILDING (3)</v>
      </c>
      <c r="M25" t="str">
        <v>NURA 1190 MEDICATION AIDE (3)</v>
      </c>
      <c r="O25" t="str">
        <v>ECON 2120 PRINCIPLES OF MICROECONOMICS (3)</v>
      </c>
    </row>
    <row r="26" spans="2:15">
      <c r="F26" t="str">
        <v>NASP 1130 NATIVE AMERICAN MYTHOLOGY (3)</v>
      </c>
      <c r="J26" t="str">
        <v>NASP 2120 NATIVE AMERICAN COMMUNITY-BASED RESEARCH (3)</v>
      </c>
      <c r="M26" t="str">
        <v>Course not listed. Detail in comments (4 cr.)</v>
      </c>
      <c r="O26" t="str">
        <v>ECON 2900 SPECIAL TOPICS (1)</v>
      </c>
    </row>
    <row r="27" spans="2:15">
      <c r="F27" t="str">
        <v>NASP 1140 NATIVE AMERICAN SPIRITUALITY (3)</v>
      </c>
      <c r="J27" t="str">
        <v>NASP 2300 TRIBAL GOVERNMENT AND POLITICS (3)</v>
      </c>
      <c r="M27" t="str">
        <v>Course not listed. Detail in comments (3 cr.)</v>
      </c>
      <c r="O27" t="str">
        <v>ECON 2900 SPECIAL TOPICS (2)</v>
      </c>
    </row>
    <row r="28" spans="2:15">
      <c r="F28" t="str">
        <v>NASP 1410 UmóⁿHoⁿ  LANGUAGE I (4)</v>
      </c>
      <c r="J28" t="str">
        <v>NASP 2810 CONTEMPORARY NATIVE ISSUES (3)</v>
      </c>
      <c r="M28" t="str">
        <v>Course not listed. Detail in comments (2 cr.)</v>
      </c>
      <c r="O28" t="str">
        <v>ECON 2900 SPECIAL TOPICS (3)</v>
      </c>
    </row>
    <row r="29" spans="2:15">
      <c r="F29" t="str">
        <v>NASP 1420 UmóⁿHoⁿ LANGUAGE II (4)</v>
      </c>
      <c r="J29" t="str">
        <v>PHYS 2000 UNDERSTANDING AND OBSERVING WEATHER (3)</v>
      </c>
      <c r="M29" t="str">
        <v>Course not listed. Detail in comments (1 cr.)</v>
      </c>
      <c r="O29" t="str">
        <v>ECON 2990 INTERNSHIP (1)</v>
      </c>
    </row>
    <row r="30" spans="2:15">
      <c r="F30" t="str">
        <v>NASP 1510 DAKOTA LANGUAGE I (4)</v>
      </c>
      <c r="J30" t="str">
        <v>PHYS 2400 INTRODUCTION TO CLIMATE SCIENCE</v>
      </c>
      <c r="M30" t="str">
        <v>Exempt from requirement after speaking with Registrar. Detail in comments.</v>
      </c>
      <c r="O30" t="str">
        <v>ECON 2990 INTERNSHIP (2)</v>
      </c>
    </row>
    <row r="31" spans="2:15">
      <c r="F31" t="str">
        <v>NASP 1520 DAKOTA LANGUAGE II (4)</v>
      </c>
      <c r="J31" t="str">
        <v>POLS 1600 INTERNATIONAL RELATIONS (3)</v>
      </c>
      <c r="O31" t="str">
        <v>ECON 2990 INTERNSHIP (3)</v>
      </c>
    </row>
    <row r="32" spans="2:15">
      <c r="F32" t="str">
        <v>NASP 2110 NATIVE AMERICAN LITERATURE (3)</v>
      </c>
      <c r="J32" t="str">
        <v>SOCI 1010 INTRODUCTION TO SOCIOLOGY (3)</v>
      </c>
      <c r="O32" t="str">
        <v>ECON 2990 INTERNSHIP (4)</v>
      </c>
    </row>
    <row r="33" spans="6:15">
      <c r="F33" t="str">
        <v>NASP 2300 TRIBAL GOVERNMENT AND POLITICS (3)</v>
      </c>
      <c r="J33" t="str">
        <v>SOCI 1400 INTRODUCTION TO CULTURAL ANTHROPOLOGY (3)</v>
      </c>
      <c r="O33" t="str">
        <v>ENTR 1050 INTRODUCTION TO ENTREPRENEURSHIP (3)</v>
      </c>
    </row>
    <row r="34" spans="6:15">
      <c r="F34" t="str">
        <v>NASP 2340 GRANT WRITING IN TRIBAL DEVELOPMENT (3)</v>
      </c>
      <c r="J34" t="str">
        <v>SOCI 2010 SOCIAL PROBLEMS (3)</v>
      </c>
      <c r="O34" t="str">
        <v>ENTR 2030 ENTREPRENEURSHIP ACCOUNTING (3)</v>
      </c>
    </row>
    <row r="35" spans="6:15">
      <c r="F35" t="str">
        <v>NASP 2350 GRANT WRITING IN TRIBAL DEVELOPMENT II (3)</v>
      </c>
      <c r="J35" t="str">
        <v>SOCI 2150 EXPLORING UNITY &amp; DIVERISTY (3)</v>
      </c>
      <c r="O35" t="str">
        <v>ENTR 2040 ENTREPRENEURSHIP FEASIBILITY STUDY (3)</v>
      </c>
    </row>
    <row r="36" spans="6:15">
      <c r="F36" t="str">
        <v>NASP 2430 OMAHA LANGUAGE III (3)</v>
      </c>
      <c r="J36" t="str">
        <v>SPAN 1010 ELEMTENTARY SPANISH I (5)</v>
      </c>
      <c r="O36" t="str">
        <v>ENTR 2050 MARKETING FOR THE ENTREPRENEUR (3)</v>
      </c>
    </row>
    <row r="37" spans="6:15">
      <c r="F37" t="str">
        <v>NASP 2440 OMAHA LANGUAGE IV (3)</v>
      </c>
      <c r="J37" t="str">
        <v>SPAN 1020 ELEMENTARY SPANISH II (5)</v>
      </c>
      <c r="O37" t="str">
        <v>ENTR 2060 ENTREPRENEURSHIP LEGAL ISSUES (3)</v>
      </c>
    </row>
    <row r="38" spans="6:15">
      <c r="F38" t="str">
        <v>NASP 2530 DAKOTA LANGUAGE III (3)</v>
      </c>
      <c r="J38" t="str">
        <v>SPAN 2010 INTERMEDIATE SPANISH I (3)</v>
      </c>
      <c r="O38" t="str">
        <v>ENTR 2090 ENTREPRENEURSHIP BUSINESS PLAN (3)</v>
      </c>
    </row>
    <row r="39" spans="6:15">
      <c r="F39" t="str">
        <v>NASP 2540 DAKOTA LANGUAGE IV (3)</v>
      </c>
      <c r="J39" t="str">
        <v>SPAN 2020 INTERMEDIATE SPANISH II (3)</v>
      </c>
      <c r="O39" t="str">
        <v>ENTR 2900 SPECIAL TOPICS (1)</v>
      </c>
    </row>
    <row r="40" spans="6:15">
      <c r="F40" t="str">
        <v>PSYC 1810 INTRODUCTION TO PSYCHOLOGY (3)</v>
      </c>
      <c r="J40" t="str">
        <v>Course not listed. Detail in comments (4 cr.)</v>
      </c>
      <c r="O40" t="str">
        <v>ENTR 2900 SPECIAL TOPICS (2)</v>
      </c>
    </row>
    <row r="41" spans="6:15">
      <c r="F41" t="str">
        <v>PSYC 2000 HUMAN SEXUALITY (3)</v>
      </c>
      <c r="J41" t="str">
        <v>Course not listed. Detail in comments (3 cr.)</v>
      </c>
      <c r="O41" t="str">
        <v>ENTR 2900 SPECIAL TOPICS (3)</v>
      </c>
    </row>
    <row r="42" spans="6:15">
      <c r="F42" t="str">
        <v>PSYC 2030 DEVELOPMENTAL PSYCHOLOGY (3)</v>
      </c>
      <c r="J42" t="str">
        <v>Course not listed. Detail in comments (2 cr.)</v>
      </c>
      <c r="O42" t="str">
        <v>ENTR 2990 INTERNSHIP (1)</v>
      </c>
    </row>
    <row r="43" spans="6:15">
      <c r="F43" t="str">
        <v>PSYC 2500 ABNORMAL PSYCHOLOGY (3)</v>
      </c>
      <c r="J43" t="str">
        <v>Course not listed. Detail in comments (1 cr.)</v>
      </c>
      <c r="O43" t="str">
        <v>ENTR 2990 INTERNSHIP (2)</v>
      </c>
    </row>
    <row r="44" spans="6:15">
      <c r="F44" t="str">
        <v>SOCI 1010 INTRODUCTION TO SOCIOLOGY (3)</v>
      </c>
      <c r="J44" t="str">
        <v>Exempt from requirement after speaking with Registrar. Detail in comments.</v>
      </c>
      <c r="O44" t="str">
        <v>ENTR 2990 INTERNSHIP (3)</v>
      </c>
    </row>
    <row r="45" spans="6:15">
      <c r="F45" t="str">
        <v>SOCI 1400 INTRODUCTION TO CULTURAL ANTHROPOLOGY (3)</v>
      </c>
      <c r="O45" t="str">
        <v>ENTR 2990 INTERNSHIP (4)</v>
      </c>
    </row>
    <row r="46" spans="6:15">
      <c r="F46" t="str">
        <v>SPAN 1010 ELEMTENTARY SPANISH I (5)</v>
      </c>
      <c r="O46" t="str">
        <v>INFO 0900 KEYBOARDING (2)</v>
      </c>
    </row>
    <row r="47" spans="6:15">
      <c r="F47" t="str">
        <v>SPAN 1020 ELEMENTARY SPANISH II (5)</v>
      </c>
      <c r="O47" t="str">
        <v>INFO 1010 INTRODUCTION TO COMPUTERS (3)</v>
      </c>
    </row>
    <row r="48" spans="6:15">
      <c r="F48" t="str">
        <v>SPAN 2010 INTERMEDIATE SPANISH I (3)</v>
      </c>
      <c r="O48" t="str">
        <v>INFO 1011 INTRODUCTION TO WORD PROCESSING (1)</v>
      </c>
    </row>
    <row r="49" spans="6:15">
      <c r="F49" t="str">
        <v>SPAN 2020 INTERMEDIATE SPANISH II (3)</v>
      </c>
      <c r="O49" t="str">
        <v>INFO 1012 INTRODUCTION TO SPREADSHEETS (1)</v>
      </c>
    </row>
    <row r="50" spans="6:15">
      <c r="F50" t="str">
        <v>Course not listed. Detail in comments (4 cr.)</v>
      </c>
      <c r="O50" t="str">
        <v>INFO 1013 INTRODUCTION TO PRESENTATION SOFTWARE (1)</v>
      </c>
    </row>
    <row r="51" spans="6:15">
      <c r="F51" t="str">
        <v>Course not listed. Detail in comments (3 cr.)</v>
      </c>
      <c r="O51" t="str">
        <v>INFO 1200 INTRODUCTION TO PRODUCTIVITY SOFTWARE (3)</v>
      </c>
    </row>
    <row r="52" spans="6:15">
      <c r="F52" t="str">
        <v>Course not listed. Detail in comments (2 cr.)</v>
      </c>
      <c r="O52" t="str">
        <v>INFO 1600 PRODUCTIVITY SOFTWARE II (3)</v>
      </c>
    </row>
    <row r="53" spans="6:15">
      <c r="F53" t="str">
        <v>Course not listed. Detail in comments (1 cr.)</v>
      </c>
      <c r="O53" t="str">
        <v>INFO 2100 PROJECT MANAGEMENT (3)</v>
      </c>
    </row>
    <row r="54" spans="6:15">
      <c r="F54" t="str">
        <v>Exempt from requirement after speaking with Registrar. Detail in comments.</v>
      </c>
      <c r="O54" t="str">
        <v>INFO 2150 NETWORKING (3)</v>
      </c>
    </row>
    <row r="55" spans="6:15">
      <c r="O55" t="str">
        <v>INFO 2200 DATABASE MANAGEMENT SOFTWARE (3)</v>
      </c>
    </row>
    <row r="56" spans="6:15">
      <c r="O56" t="str">
        <v>INFO 2300 TROUBLESHOOTING AND MAINTENANCE (3)</v>
      </c>
    </row>
    <row r="57" spans="6:15">
      <c r="O57" t="str">
        <v>INFO 2400 WEB DESIGN (3)</v>
      </c>
    </row>
    <row r="58" spans="6:15">
      <c r="O58" t="str">
        <v>INFO 2420 INTRODUCTION TO COMPUTER AGE GRAPHIC DESIGN (3)</v>
      </c>
    </row>
    <row r="59" spans="6:15">
      <c r="O59" t="str">
        <v>INFO 2500 ADVANCED WEBSITE DESIGN (3)</v>
      </c>
    </row>
    <row r="60" spans="6:15">
      <c r="O60" t="str">
        <v>INFO 2900 SPECIAL TOPICS (1)</v>
      </c>
    </row>
    <row r="61" spans="6:15">
      <c r="O61" t="str">
        <v>INFO 2900 SPECIAL TOPICS (2)</v>
      </c>
    </row>
    <row r="62" spans="6:15">
      <c r="O62" t="str">
        <v>INFO 2900 SPECIAL TOPICS (3)</v>
      </c>
    </row>
    <row r="63" spans="6:15">
      <c r="O63" t="str">
        <v>INFO 2990 INTERNSHIP (1)</v>
      </c>
    </row>
    <row r="64" spans="6:15">
      <c r="O64" t="str">
        <v>INFO 2990 INTERNSHIP (2)</v>
      </c>
    </row>
    <row r="65" spans="15:15">
      <c r="O65" t="str">
        <v>INFO 2990 INTERNSHIP (3)</v>
      </c>
    </row>
    <row r="66" spans="15:15">
      <c r="O66" t="str">
        <v>INFO 2990 INTERNSHIP (4)</v>
      </c>
    </row>
    <row r="67" spans="15:15">
      <c r="O67" t="str">
        <v>MATH 1020 TECHNICAL MATH (3)</v>
      </c>
    </row>
    <row r="68" spans="15:15">
      <c r="O68" t="str">
        <v>MATH 1060 CONSTRUCTION MATH (3)</v>
      </c>
    </row>
    <row r="69" spans="15:15">
      <c r="O69" t="str">
        <v>MATH 1110 INTERMEDIATE ALGEBRA (4)</v>
      </c>
    </row>
    <row r="70" spans="15:15">
      <c r="O70" t="str">
        <v>MATH 1150 COLLEGE ALGEBRA (3)</v>
      </c>
    </row>
    <row r="71" spans="15:15">
      <c r="O71" t="str">
        <v>MATH 1600 ANALYTIC GEOMETRY AND CALCULUS I (5)</v>
      </c>
    </row>
    <row r="72" spans="15:15">
      <c r="O72" t="str">
        <v>MATH 2020 GEOMETRY FOR ELEMENTARY SCHOOL TEACHERS (3)</v>
      </c>
    </row>
    <row r="73" spans="15:15">
      <c r="O73" t="str">
        <v>MATH 2030 CONTEMPORARY MATHEMATICS (3)</v>
      </c>
    </row>
    <row r="74" spans="15:15">
      <c r="O74" t="str">
        <v>MATH 2170 APPLIED STATISTICS (3)</v>
      </c>
    </row>
    <row r="75" spans="15:15">
      <c r="O75" t="str">
        <v>MATH 2300 MATH FOR ELEMENTARY TEACHERS (3)</v>
      </c>
    </row>
    <row r="76" spans="15:15">
      <c r="O76" t="str">
        <v>MATH 2400 BUSINESS CALCULUS (3)</v>
      </c>
    </row>
    <row r="77" spans="15:15">
      <c r="O77" t="str">
        <v>MATH 2900 SPECIAL TOPICS (1)</v>
      </c>
    </row>
    <row r="78" spans="15:15">
      <c r="O78" t="str">
        <v>MATH 2900 SPECIAL TOPICS (2)</v>
      </c>
    </row>
    <row r="79" spans="15:15">
      <c r="O79" t="str">
        <v>MATH 2900 SPECIAL TOPICS (3)</v>
      </c>
    </row>
    <row r="80" spans="15:15">
      <c r="O80" t="str">
        <v>MATH 2990 INTERNSHIP (1)</v>
      </c>
    </row>
    <row r="81" spans="15:15">
      <c r="O81" t="str">
        <v>MATH 2990 INTERNSHIP (2)</v>
      </c>
    </row>
    <row r="82" spans="15:15">
      <c r="O82" t="str">
        <v>MATH 2990 INTERNSHIP (3)</v>
      </c>
    </row>
    <row r="83" spans="15:15">
      <c r="O83" t="str">
        <v>MATH 2990 INTERNSHIP (4)</v>
      </c>
    </row>
    <row r="84" spans="15:15">
      <c r="O84" t="str">
        <v>NASP 1010 INTRODUCTION TO NATIVE AMERICAN STUDIES (3)</v>
      </c>
    </row>
    <row r="85" spans="15:15">
      <c r="O85" t="str">
        <v>NASP 1020 CULTURES &amp; PEOPLES OF NATIVE AMERICA (3)</v>
      </c>
    </row>
    <row r="86" spans="15:15">
      <c r="O86" t="str">
        <v>NASP 1030 NATIVE AMERICAN HISTORY TO 1890 (3)</v>
      </c>
    </row>
    <row r="87" spans="15:15">
      <c r="O87" t="str">
        <v>NASP 1040 NATIVE AMERICAN HISTORY SINCE 1890 (3)</v>
      </c>
    </row>
    <row r="88" spans="15:15">
      <c r="O88" t="str">
        <v>NASP 1050 NATIVE AMERICAN WORLD VIEWS (3)</v>
      </c>
    </row>
    <row r="89" spans="15:15">
      <c r="O89" t="str">
        <v>NASP 1060 ISSUES IN NATIVE AMERICAN PSYCHOLOGY (3)</v>
      </c>
    </row>
    <row r="90" spans="15:15">
      <c r="O90" t="str">
        <v>NASP 1070 NATIVE AMERICAN ARCHIVAL RESEARCH (3)</v>
      </c>
    </row>
    <row r="91" spans="15:15">
      <c r="O91" t="str">
        <v>NASP 1080 NATIVE AMERICAN EDUCATION (3)</v>
      </c>
    </row>
    <row r="92" spans="15:15">
      <c r="O92" t="str">
        <v>NASP 1090 NATIVE AMERICAN ARTS (3)</v>
      </c>
    </row>
    <row r="93" spans="15:15">
      <c r="O93" t="str">
        <v>NASP 1100 NATIVE AMERICAN MUSIC (3)</v>
      </c>
    </row>
    <row r="94" spans="15:15">
      <c r="O94" t="str">
        <v>NASP 1130 NATIVE AMERICAN MYTHOLOGY (3)</v>
      </c>
    </row>
    <row r="95" spans="15:15">
      <c r="O95" t="str">
        <v>NASP 1140 NATIVE AMERICAN SPIRITUALITY (3)</v>
      </c>
    </row>
    <row r="96" spans="15:15">
      <c r="O96" t="str">
        <v>NASP 1410 UmóⁿHoⁿ  LANGUAGE I (4)</v>
      </c>
    </row>
    <row r="97" spans="15:15">
      <c r="O97" t="str">
        <v>NASP 1420 UmóⁿHoⁿ LANGUAGE II (4)</v>
      </c>
    </row>
    <row r="98" spans="15:15">
      <c r="O98" t="str">
        <v>NASP 1510 DAKOTA LANGUAGE I (4)</v>
      </c>
    </row>
    <row r="99" spans="15:15">
      <c r="O99" t="str">
        <v>NASP 1520 DAKOTA LANGUAGE II (4)</v>
      </c>
    </row>
    <row r="100" spans="15:15">
      <c r="O100" t="str">
        <v>NASP 2010 INTRODUCTION TO TRIBAL NATION BUILDING (3)</v>
      </c>
    </row>
    <row r="101" spans="15:15">
      <c r="O101" t="str">
        <v>NASP 2120 NATIVE AMERICAN COMMUNITY-BASED RESEARCH (3)</v>
      </c>
    </row>
    <row r="102" spans="15:15">
      <c r="O102" t="str">
        <v>NASP 2200 SANTEE DAKOTA TRIBAL HISTORY (3)</v>
      </c>
    </row>
    <row r="103" spans="15:15">
      <c r="O103" t="str">
        <v>NASP 2210 OMAHA TRIBAL HISTORY (3)</v>
      </c>
    </row>
    <row r="104" spans="15:15">
      <c r="O104" t="str">
        <v>NASP 2220 PONCA TRIBAL HISTORY (3)</v>
      </c>
    </row>
    <row r="105" spans="15:15">
      <c r="O105" t="str">
        <v>NASP 2230 DAKOTA CULTURE AND TRADITION (3)</v>
      </c>
    </row>
    <row r="106" spans="15:15">
      <c r="O106" t="str">
        <v>NASP 2240 OMAHA CULTURE AND TRADITION (3)</v>
      </c>
    </row>
    <row r="107" spans="15:15">
      <c r="O107" t="str">
        <v>NASP 2300 TRIBAL GOVERNMENT AND POLITICS (3)</v>
      </c>
    </row>
    <row r="108" spans="15:15">
      <c r="O108" t="str">
        <v>NASP 2340 GRANT WRITING IN TRIBAL DEVELOPMENT (3)</v>
      </c>
    </row>
    <row r="109" spans="15:15">
      <c r="O109" t="str">
        <v>NASP 2350 GRANT WRITING IN TRIBAL DEVELOPMENT II (3)</v>
      </c>
    </row>
    <row r="110" spans="15:15">
      <c r="O110" t="str">
        <v>NASP 2430 OMAHA LANGUAGE III (3)</v>
      </c>
    </row>
    <row r="111" spans="15:15">
      <c r="O111" t="str">
        <v>NASP 2440 OMAHA LANGUAGE IV (3)</v>
      </c>
    </row>
    <row r="112" spans="15:15">
      <c r="O112" t="str">
        <v>NASP 2530 DAKOTA LANGUAGE III (3)</v>
      </c>
    </row>
    <row r="113" spans="15:15">
      <c r="O113" t="str">
        <v>NASP 2540 DAKOTA LANGUAGE IV (3)</v>
      </c>
    </row>
    <row r="114" spans="15:15">
      <c r="O114" t="str">
        <v>NASP 2810 CONTEMPORARY NATIVE ISSUES (3)</v>
      </c>
    </row>
    <row r="115" spans="15:15">
      <c r="O115" t="str">
        <v>NASP 2900 SPECIAL TOPICS (1)</v>
      </c>
    </row>
    <row r="116" spans="15:15">
      <c r="O116" t="str">
        <v>NASP 2900 SPECIAL TOPICS (2)</v>
      </c>
    </row>
    <row r="117" spans="15:15">
      <c r="O117" t="str">
        <v>NASP 2900 SPECIAL TOPICS (3)</v>
      </c>
    </row>
    <row r="118" spans="15:15">
      <c r="O118" t="str">
        <v>NASP 2990 INTERNSHIP (1)</v>
      </c>
    </row>
    <row r="119" spans="15:15">
      <c r="O119" t="str">
        <v>NASP 2990 INTERNSHIP (2)</v>
      </c>
    </row>
    <row r="120" spans="15:15">
      <c r="O120" t="str">
        <v>NASP 2990 INTERNSHIP (3)</v>
      </c>
    </row>
    <row r="121" spans="15:15">
      <c r="O121" t="str">
        <v>NASP 2990 INTERNSHIP (4)</v>
      </c>
    </row>
    <row r="122" spans="15:15">
      <c r="O122" t="str">
        <v>Course not listed. Detail in comments (4 cr.)</v>
      </c>
    </row>
    <row r="123" spans="15:15">
      <c r="O123" t="str">
        <v>Course not listed. Detail in comments (3 cr.)</v>
      </c>
    </row>
    <row r="124" spans="15:15">
      <c r="O124" t="str">
        <v>Course not listed. Detail in comments (2 cr.)</v>
      </c>
    </row>
    <row r="125" spans="15:15">
      <c r="O125" t="str">
        <v>Course not listed. Detail in comments (1 cr.)</v>
      </c>
    </row>
    <row r="126" spans="15:15">
      <c r="O126" t="str">
        <v>Exempt from requirement after speaking with Registrar. Detail in comments.</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F4CEF-E185-4672-A612-594255FA6D3C}">
  <sheetPr>
    <tabColor theme="4" tint="0.59999389629810485"/>
    <pageSetUpPr fitToPage="1"/>
  </sheetPr>
  <dimension ref="A1:J71"/>
  <sheetViews>
    <sheetView view="pageLayout" zoomScale="110" zoomScaleNormal="70" zoomScaleSheetLayoutView="79" zoomScalePageLayoutView="110" workbookViewId="0">
      <selection activeCell="P12" sqref="P12"/>
    </sheetView>
  </sheetViews>
  <sheetFormatPr defaultColWidth="8" defaultRowHeight="16.5" customHeight="1" outlineLevelRow="1"/>
  <cols>
    <col min="1" max="1" width="10.140625" style="2" customWidth="1"/>
    <col min="2" max="2" width="17.42578125" style="2" customWidth="1"/>
    <col min="3" max="3" width="22.85546875" style="2" customWidth="1"/>
    <col min="4" max="4" width="9.5703125" style="2" customWidth="1"/>
    <col min="5" max="5" width="14.7109375" style="2" customWidth="1"/>
    <col min="6" max="6" width="13.28515625" style="2" customWidth="1"/>
    <col min="7" max="7" width="8.140625" style="2" customWidth="1"/>
    <col min="8" max="8" width="6.85546875" style="2" customWidth="1"/>
    <col min="9" max="9" width="10.28515625" style="2" customWidth="1"/>
    <col min="10" max="10" width="8" style="3" hidden="1" customWidth="1"/>
    <col min="11" max="11" width="8" style="3" bestFit="1" customWidth="1"/>
    <col min="12" max="16384" width="8" style="3"/>
  </cols>
  <sheetData>
    <row r="1" spans="1:10" ht="30.75">
      <c r="A1" s="1"/>
      <c r="B1" s="101" t="s">
        <v>787</v>
      </c>
      <c r="C1" s="101"/>
      <c r="D1" s="101"/>
      <c r="E1" s="101"/>
      <c r="F1" s="101"/>
      <c r="G1" s="101"/>
      <c r="H1" s="101"/>
    </row>
    <row r="2" spans="1:10" ht="18.75">
      <c r="A2" s="194" t="s">
        <v>887</v>
      </c>
      <c r="B2" s="194"/>
      <c r="C2" s="194"/>
      <c r="D2" s="194"/>
      <c r="E2" s="194"/>
      <c r="F2" s="194"/>
      <c r="G2" s="194"/>
      <c r="H2" s="194"/>
      <c r="I2" s="194"/>
    </row>
    <row r="3" spans="1:10" ht="23.45" customHeight="1">
      <c r="A3" s="257" t="s">
        <v>919</v>
      </c>
      <c r="B3" s="255"/>
      <c r="C3" s="255"/>
      <c r="D3" s="255"/>
      <c r="E3" s="255"/>
      <c r="F3" s="255"/>
      <c r="G3" s="255"/>
      <c r="H3" s="255"/>
      <c r="I3" s="255"/>
    </row>
    <row r="4" spans="1:10" ht="10.15" customHeight="1" outlineLevel="1">
      <c r="A4" s="4"/>
    </row>
    <row r="5" spans="1:10" ht="24" customHeight="1" outlineLevel="1">
      <c r="A5" s="5" t="s">
        <v>790</v>
      </c>
      <c r="B5" s="196"/>
      <c r="C5" s="197"/>
      <c r="D5" s="198"/>
      <c r="E5" s="6"/>
      <c r="F5" s="7" t="s">
        <v>791</v>
      </c>
      <c r="G5" s="199"/>
      <c r="H5" s="200"/>
      <c r="I5" s="201"/>
    </row>
    <row r="6" spans="1:10" ht="24" customHeight="1" outlineLevel="1">
      <c r="A6" s="8" t="s">
        <v>792</v>
      </c>
      <c r="B6" s="202"/>
      <c r="C6" s="203"/>
      <c r="D6" s="204"/>
      <c r="E6" s="6"/>
      <c r="F6" s="9" t="s">
        <v>793</v>
      </c>
      <c r="G6" s="205"/>
      <c r="H6" s="206"/>
      <c r="I6" s="207"/>
    </row>
    <row r="7" spans="1:10" ht="24" customHeight="1" outlineLevel="1">
      <c r="A7" s="10" t="s">
        <v>794</v>
      </c>
      <c r="B7" s="212"/>
      <c r="C7" s="213"/>
      <c r="D7" s="214"/>
      <c r="E7" s="6"/>
      <c r="F7" s="11" t="s">
        <v>795</v>
      </c>
      <c r="G7" s="215"/>
      <c r="H7" s="216"/>
      <c r="I7" s="217"/>
    </row>
    <row r="8" spans="1:10" ht="10.9" customHeight="1" outlineLevel="1">
      <c r="A8" s="12"/>
      <c r="B8" s="13"/>
      <c r="C8" s="13"/>
      <c r="E8" s="6"/>
      <c r="F8" s="14"/>
      <c r="G8" s="14"/>
      <c r="H8" s="14"/>
      <c r="I8" s="14"/>
    </row>
    <row r="9" spans="1:10" ht="45" customHeight="1" outlineLevel="1">
      <c r="A9" s="218" t="s">
        <v>889</v>
      </c>
      <c r="B9" s="218"/>
      <c r="C9" s="218"/>
      <c r="D9" s="218"/>
      <c r="E9" s="218"/>
      <c r="F9" s="218"/>
      <c r="G9" s="218"/>
      <c r="H9" s="218"/>
      <c r="I9" s="218"/>
    </row>
    <row r="10" spans="1:10" ht="18.600000000000001" customHeight="1">
      <c r="A10" s="219" t="s">
        <v>797</v>
      </c>
      <c r="B10" s="220"/>
      <c r="C10" s="220"/>
      <c r="D10" s="220"/>
      <c r="E10" s="220"/>
      <c r="F10" s="220"/>
      <c r="G10" s="220"/>
      <c r="H10" s="220"/>
      <c r="I10" s="221"/>
    </row>
    <row r="11" spans="1:10" ht="16.5" customHeight="1">
      <c r="A11" s="222" t="s">
        <v>890</v>
      </c>
      <c r="B11" s="223"/>
      <c r="C11" s="223"/>
      <c r="D11" s="223"/>
      <c r="E11" s="223"/>
      <c r="F11" s="223"/>
      <c r="G11" s="223"/>
      <c r="H11" s="223"/>
      <c r="I11" s="224"/>
    </row>
    <row r="12" spans="1:10" ht="58.15" customHeight="1">
      <c r="A12" s="139" t="s">
        <v>799</v>
      </c>
      <c r="B12" s="225"/>
      <c r="C12" s="225"/>
      <c r="D12" s="225"/>
      <c r="E12" s="225"/>
      <c r="F12" s="225"/>
      <c r="G12" s="225"/>
      <c r="H12" s="225"/>
      <c r="I12" s="226"/>
    </row>
    <row r="13" spans="1:10" ht="34.9" customHeight="1">
      <c r="A13" s="208" t="s">
        <v>800</v>
      </c>
      <c r="B13" s="210" t="s">
        <v>801</v>
      </c>
      <c r="C13" s="210" t="s">
        <v>802</v>
      </c>
      <c r="D13" s="142" t="s">
        <v>803</v>
      </c>
      <c r="E13" s="143"/>
      <c r="F13" s="144"/>
      <c r="G13" s="142" t="s">
        <v>804</v>
      </c>
      <c r="H13" s="144"/>
      <c r="I13" s="210" t="s">
        <v>5</v>
      </c>
    </row>
    <row r="14" spans="1:10" ht="13.9" customHeight="1">
      <c r="A14" s="209"/>
      <c r="B14" s="211"/>
      <c r="C14" s="211"/>
      <c r="D14" s="145"/>
      <c r="E14" s="146"/>
      <c r="F14" s="147"/>
      <c r="G14" s="15" t="s">
        <v>805</v>
      </c>
      <c r="H14" s="16" t="s">
        <v>806</v>
      </c>
      <c r="I14" s="211"/>
    </row>
    <row r="15" spans="1:10" ht="38.25" customHeight="1">
      <c r="A15" s="189" t="s">
        <v>807</v>
      </c>
      <c r="B15" s="17" t="s">
        <v>808</v>
      </c>
      <c r="C15" s="17" t="s">
        <v>809</v>
      </c>
      <c r="D15" s="173" t="s">
        <v>0</v>
      </c>
      <c r="E15" s="174"/>
      <c r="F15" s="175"/>
      <c r="G15" s="18" t="s">
        <v>4</v>
      </c>
      <c r="H15" s="19"/>
      <c r="I15" s="19" t="s">
        <v>5</v>
      </c>
      <c r="J15" s="31" t="str">
        <f>_xlfn.XLOOKUP(D15,'Catalog List Data'!A:A,'Catalog List Data'!Credits)</f>
        <v>Credits</v>
      </c>
    </row>
    <row r="16" spans="1:10" ht="65.25" customHeight="1">
      <c r="A16" s="191"/>
      <c r="B16" s="20" t="s">
        <v>892</v>
      </c>
      <c r="C16" s="20" t="s">
        <v>920</v>
      </c>
      <c r="D16" s="173" t="s">
        <v>0</v>
      </c>
      <c r="E16" s="174"/>
      <c r="F16" s="175"/>
      <c r="G16" s="18" t="s">
        <v>4</v>
      </c>
      <c r="H16" s="19"/>
      <c r="I16" s="19" t="s">
        <v>5</v>
      </c>
      <c r="J16" s="31" t="str">
        <f>_xlfn.XLOOKUP(D16,'Catalog List Data'!A:A,'Catalog List Data'!Credits)</f>
        <v>Credits</v>
      </c>
    </row>
    <row r="17" spans="1:10" ht="33" customHeight="1">
      <c r="A17" s="185" t="s">
        <v>894</v>
      </c>
      <c r="B17" s="252" t="s">
        <v>814</v>
      </c>
      <c r="C17" s="79" t="s">
        <v>921</v>
      </c>
      <c r="D17" s="173" t="s">
        <v>0</v>
      </c>
      <c r="E17" s="174"/>
      <c r="F17" s="175"/>
      <c r="G17" s="18" t="s">
        <v>4</v>
      </c>
      <c r="H17" s="19"/>
      <c r="I17" s="19" t="s">
        <v>5</v>
      </c>
      <c r="J17" s="31" t="str">
        <f>_xlfn.XLOOKUP(D17,'Catalog List Data'!A:A,'Catalog List Data'!Credits)</f>
        <v>Credits</v>
      </c>
    </row>
    <row r="18" spans="1:10" ht="38.25" customHeight="1">
      <c r="A18" s="186"/>
      <c r="B18" s="253"/>
      <c r="C18" s="79" t="s">
        <v>922</v>
      </c>
      <c r="D18" s="173" t="s">
        <v>0</v>
      </c>
      <c r="E18" s="174"/>
      <c r="F18" s="175"/>
      <c r="G18" s="18" t="s">
        <v>4</v>
      </c>
      <c r="H18" s="19"/>
      <c r="I18" s="19" t="s">
        <v>5</v>
      </c>
      <c r="J18" s="31" t="str">
        <f>_xlfn.XLOOKUP(D18,'Catalog List Data'!A:A,'Catalog List Data'!Credits)</f>
        <v>Credits</v>
      </c>
    </row>
    <row r="19" spans="1:10" ht="55.5" customHeight="1">
      <c r="A19" s="187"/>
      <c r="B19" s="21" t="s">
        <v>817</v>
      </c>
      <c r="C19" s="80" t="s">
        <v>897</v>
      </c>
      <c r="D19" s="173" t="s">
        <v>0</v>
      </c>
      <c r="E19" s="174"/>
      <c r="F19" s="175"/>
      <c r="G19" s="18" t="s">
        <v>4</v>
      </c>
      <c r="H19" s="19"/>
      <c r="I19" s="19" t="s">
        <v>5</v>
      </c>
      <c r="J19" s="31" t="str">
        <f>_xlfn.XLOOKUP(D19,'Catalog List Data'!A:A,'Catalog List Data'!Credits)</f>
        <v>Credits</v>
      </c>
    </row>
    <row r="20" spans="1:10" ht="189.75" customHeight="1">
      <c r="A20" s="182" t="s">
        <v>923</v>
      </c>
      <c r="B20" s="22" t="s">
        <v>820</v>
      </c>
      <c r="C20" s="81" t="s">
        <v>924</v>
      </c>
      <c r="D20" s="173" t="s">
        <v>810</v>
      </c>
      <c r="E20" s="174"/>
      <c r="F20" s="175"/>
      <c r="G20" s="18" t="s">
        <v>4</v>
      </c>
      <c r="H20" s="19"/>
      <c r="I20" s="19" t="s">
        <v>5</v>
      </c>
      <c r="J20" s="31" t="str">
        <f>_xlfn.XLOOKUP(D20,'Catalog List Data'!A:A,'Catalog List Data'!Credits)</f>
        <v>Credits</v>
      </c>
    </row>
    <row r="21" spans="1:10" ht="61.5" customHeight="1">
      <c r="A21" s="182"/>
      <c r="B21" s="23" t="s">
        <v>822</v>
      </c>
      <c r="C21" s="82" t="s">
        <v>925</v>
      </c>
      <c r="D21" s="173" t="s">
        <v>0</v>
      </c>
      <c r="E21" s="174"/>
      <c r="F21" s="175"/>
      <c r="G21" s="18" t="s">
        <v>4</v>
      </c>
      <c r="H21" s="19"/>
      <c r="I21" s="19" t="s">
        <v>5</v>
      </c>
      <c r="J21" s="31" t="str">
        <f>_xlfn.XLOOKUP(D21,'Catalog List Data'!A:A,'Catalog List Data'!Credits)</f>
        <v>Credits</v>
      </c>
    </row>
    <row r="22" spans="1:10" ht="116.25" customHeight="1">
      <c r="A22" s="182"/>
      <c r="B22" s="22" t="s">
        <v>824</v>
      </c>
      <c r="C22" s="83" t="s">
        <v>825</v>
      </c>
      <c r="D22" s="173" t="s">
        <v>0</v>
      </c>
      <c r="E22" s="174"/>
      <c r="F22" s="175"/>
      <c r="G22" s="18" t="s">
        <v>4</v>
      </c>
      <c r="H22" s="19"/>
      <c r="I22" s="19" t="s">
        <v>5</v>
      </c>
      <c r="J22" s="31" t="str">
        <f>_xlfn.XLOOKUP(D22,'Catalog List Data'!A:A,'Catalog List Data'!Credits)</f>
        <v>Credits</v>
      </c>
    </row>
    <row r="23" spans="1:10" ht="56.25" customHeight="1">
      <c r="A23" s="183" t="s">
        <v>826</v>
      </c>
      <c r="B23" s="24" t="s">
        <v>827</v>
      </c>
      <c r="C23" s="84" t="s">
        <v>901</v>
      </c>
      <c r="D23" s="173" t="s">
        <v>0</v>
      </c>
      <c r="E23" s="174"/>
      <c r="F23" s="175"/>
      <c r="G23" s="18" t="s">
        <v>4</v>
      </c>
      <c r="H23" s="19"/>
      <c r="I23" s="19" t="s">
        <v>5</v>
      </c>
      <c r="J23" s="31" t="str">
        <f>_xlfn.XLOOKUP(D23,'Catalog List Data'!A:A,'Catalog List Data'!Credits)</f>
        <v>Credits</v>
      </c>
    </row>
    <row r="24" spans="1:10" ht="235.5" customHeight="1">
      <c r="A24" s="184"/>
      <c r="B24" s="25" t="s">
        <v>829</v>
      </c>
      <c r="C24" s="85" t="s">
        <v>926</v>
      </c>
      <c r="D24" s="173" t="s">
        <v>0</v>
      </c>
      <c r="E24" s="174"/>
      <c r="F24" s="175"/>
      <c r="G24" s="18" t="s">
        <v>4</v>
      </c>
      <c r="H24" s="19"/>
      <c r="I24" s="19" t="s">
        <v>5</v>
      </c>
      <c r="J24" s="31" t="str">
        <f>_xlfn.XLOOKUP(D24,'Catalog List Data'!A:A,'Catalog List Data'!Credits)</f>
        <v>Credits</v>
      </c>
    </row>
    <row r="25" spans="1:10" ht="19.5" customHeight="1">
      <c r="A25" s="256" t="s">
        <v>903</v>
      </c>
      <c r="B25" s="171" t="s">
        <v>832</v>
      </c>
      <c r="C25" s="86" t="s">
        <v>833</v>
      </c>
      <c r="D25" s="173" t="s">
        <v>810</v>
      </c>
      <c r="E25" s="174"/>
      <c r="F25" s="175"/>
      <c r="G25" s="18" t="s">
        <v>4</v>
      </c>
      <c r="H25" s="19"/>
      <c r="I25" s="19" t="s">
        <v>5</v>
      </c>
      <c r="J25" s="31" t="str">
        <f>_xlfn.XLOOKUP(D25,'Catalog List Data'!A:A,'Catalog List Data'!Credits)</f>
        <v>Credits</v>
      </c>
    </row>
    <row r="26" spans="1:10" ht="19.5" customHeight="1">
      <c r="A26" s="256"/>
      <c r="B26" s="172"/>
      <c r="C26" s="86" t="s">
        <v>834</v>
      </c>
      <c r="D26" s="173" t="s">
        <v>810</v>
      </c>
      <c r="E26" s="174"/>
      <c r="F26" s="175"/>
      <c r="G26" s="18" t="s">
        <v>4</v>
      </c>
      <c r="H26" s="19"/>
      <c r="I26" s="19" t="s">
        <v>5</v>
      </c>
      <c r="J26" s="31" t="str">
        <f>_xlfn.XLOOKUP(D26,'Catalog List Data'!A:A,'Catalog List Data'!Credits)</f>
        <v>Credits</v>
      </c>
    </row>
    <row r="27" spans="1:10" ht="21" customHeight="1">
      <c r="A27" s="256"/>
      <c r="B27" s="176" t="s">
        <v>835</v>
      </c>
      <c r="C27" s="248" t="s">
        <v>904</v>
      </c>
      <c r="D27" s="173" t="s">
        <v>810</v>
      </c>
      <c r="E27" s="174"/>
      <c r="F27" s="175"/>
      <c r="G27" s="18" t="s">
        <v>4</v>
      </c>
      <c r="H27" s="19"/>
      <c r="I27" s="19" t="s">
        <v>5</v>
      </c>
      <c r="J27" s="31" t="str">
        <f>_xlfn.XLOOKUP(D27,'Catalog List Data'!A:A,'Catalog List Data'!Credits)</f>
        <v>Credits</v>
      </c>
    </row>
    <row r="28" spans="1:10" ht="24" customHeight="1">
      <c r="A28" s="256"/>
      <c r="B28" s="177"/>
      <c r="C28" s="180"/>
      <c r="D28" s="173" t="s">
        <v>810</v>
      </c>
      <c r="E28" s="174"/>
      <c r="F28" s="175"/>
      <c r="G28" s="18" t="s">
        <v>4</v>
      </c>
      <c r="H28" s="19"/>
      <c r="I28" s="19" t="s">
        <v>5</v>
      </c>
      <c r="J28" s="31" t="str">
        <f>_xlfn.XLOOKUP(D28,'Catalog List Data'!A:A,'Catalog List Data'!Credits)</f>
        <v>Credits</v>
      </c>
    </row>
    <row r="29" spans="1:10" ht="19.5" customHeight="1">
      <c r="A29" s="256"/>
      <c r="B29" s="177"/>
      <c r="C29" s="180"/>
      <c r="D29" s="173" t="s">
        <v>810</v>
      </c>
      <c r="E29" s="174"/>
      <c r="F29" s="175"/>
      <c r="G29" s="18" t="s">
        <v>4</v>
      </c>
      <c r="H29" s="19"/>
      <c r="I29" s="19" t="s">
        <v>5</v>
      </c>
      <c r="J29" s="31" t="str">
        <f>_xlfn.XLOOKUP(D29,'Catalog List Data'!A:A,'Catalog List Data'!Credits)</f>
        <v>Credits</v>
      </c>
    </row>
    <row r="30" spans="1:10" ht="27" customHeight="1">
      <c r="A30" s="256"/>
      <c r="B30" s="178"/>
      <c r="C30" s="181"/>
      <c r="D30" s="173" t="s">
        <v>810</v>
      </c>
      <c r="E30" s="174"/>
      <c r="F30" s="175"/>
      <c r="G30" s="18" t="s">
        <v>4</v>
      </c>
      <c r="H30" s="19"/>
      <c r="I30" s="19" t="s">
        <v>5</v>
      </c>
      <c r="J30" s="31" t="str">
        <f>_xlfn.XLOOKUP(D30,'Catalog List Data'!A:A,'Catalog List Data'!Credits)</f>
        <v>Credits</v>
      </c>
    </row>
    <row r="31" spans="1:10" ht="66.599999999999994" customHeight="1">
      <c r="A31" s="161" t="s">
        <v>905</v>
      </c>
      <c r="B31" s="162"/>
      <c r="C31" s="163"/>
      <c r="D31" s="164">
        <f>_xlfn.AGGREGATE(9,6,J15:J30)</f>
        <v>0</v>
      </c>
      <c r="E31" s="165"/>
      <c r="F31" s="165"/>
      <c r="G31" s="165"/>
      <c r="H31" s="165"/>
      <c r="I31" s="166"/>
      <c r="J31" s="31"/>
    </row>
    <row r="32" spans="1:10">
      <c r="A32" s="26"/>
      <c r="J32" s="31"/>
    </row>
    <row r="33" spans="1:10" ht="33" customHeight="1">
      <c r="A33" s="167" t="s">
        <v>927</v>
      </c>
      <c r="B33" s="168"/>
      <c r="C33" s="168"/>
      <c r="D33" s="168"/>
      <c r="E33" s="168"/>
      <c r="F33" s="168"/>
      <c r="G33" s="168"/>
      <c r="H33" s="168"/>
      <c r="I33" s="169"/>
      <c r="J33" s="31"/>
    </row>
    <row r="34" spans="1:10" ht="36" customHeight="1">
      <c r="A34" s="139" t="s">
        <v>907</v>
      </c>
      <c r="B34" s="140"/>
      <c r="C34" s="140"/>
      <c r="D34" s="140"/>
      <c r="E34" s="140"/>
      <c r="F34" s="140"/>
      <c r="G34" s="140"/>
      <c r="H34" s="140"/>
      <c r="I34" s="141"/>
      <c r="J34" s="31"/>
    </row>
    <row r="35" spans="1:10" ht="14.45" customHeight="1">
      <c r="A35" s="142" t="s">
        <v>803</v>
      </c>
      <c r="B35" s="143"/>
      <c r="C35" s="143"/>
      <c r="D35" s="143"/>
      <c r="E35" s="143"/>
      <c r="F35" s="144"/>
      <c r="G35" s="148" t="s">
        <v>804</v>
      </c>
      <c r="H35" s="149"/>
      <c r="I35" s="144" t="s">
        <v>5</v>
      </c>
      <c r="J35" s="31"/>
    </row>
    <row r="36" spans="1:10" ht="13.9" customHeight="1">
      <c r="A36" s="145"/>
      <c r="B36" s="146"/>
      <c r="C36" s="146"/>
      <c r="D36" s="146"/>
      <c r="E36" s="146"/>
      <c r="F36" s="147"/>
      <c r="G36" s="27" t="s">
        <v>805</v>
      </c>
      <c r="H36" s="28" t="s">
        <v>806</v>
      </c>
      <c r="I36" s="147"/>
      <c r="J36" s="31"/>
    </row>
    <row r="37" spans="1:10" ht="30" customHeight="1">
      <c r="A37" s="241" t="s">
        <v>928</v>
      </c>
      <c r="B37" s="242"/>
      <c r="C37" s="243" t="s">
        <v>810</v>
      </c>
      <c r="D37" s="243"/>
      <c r="E37" s="243"/>
      <c r="F37" s="244"/>
      <c r="G37" s="29" t="s">
        <v>4</v>
      </c>
      <c r="H37" s="30"/>
      <c r="I37" s="19" t="s">
        <v>5</v>
      </c>
      <c r="J37" s="31" t="str">
        <f>_xlfn.XLOOKUP(C37,'Catalog List Data'!A:A,'Catalog List Data'!Credits)</f>
        <v>Credits</v>
      </c>
    </row>
    <row r="38" spans="1:10" ht="30" customHeight="1">
      <c r="A38" s="241" t="s">
        <v>929</v>
      </c>
      <c r="B38" s="242"/>
      <c r="C38" s="243" t="s">
        <v>810</v>
      </c>
      <c r="D38" s="243"/>
      <c r="E38" s="243"/>
      <c r="F38" s="244"/>
      <c r="G38" s="29" t="s">
        <v>4</v>
      </c>
      <c r="H38" s="30"/>
      <c r="I38" s="19" t="s">
        <v>5</v>
      </c>
      <c r="J38" s="31" t="str">
        <f>_xlfn.XLOOKUP(C38,'Catalog List Data'!A:A,'Catalog List Data'!Credits)</f>
        <v>Credits</v>
      </c>
    </row>
    <row r="39" spans="1:10" ht="30" customHeight="1">
      <c r="A39" s="241" t="s">
        <v>930</v>
      </c>
      <c r="B39" s="242"/>
      <c r="C39" s="243" t="s">
        <v>810</v>
      </c>
      <c r="D39" s="243"/>
      <c r="E39" s="243"/>
      <c r="F39" s="244"/>
      <c r="G39" s="29" t="s">
        <v>4</v>
      </c>
      <c r="H39" s="30"/>
      <c r="I39" s="19" t="s">
        <v>5</v>
      </c>
      <c r="J39" s="31" t="str">
        <f>_xlfn.XLOOKUP(C39,'Catalog List Data'!A:A,'Catalog List Data'!Credits)</f>
        <v>Credits</v>
      </c>
    </row>
    <row r="40" spans="1:10" ht="30" customHeight="1">
      <c r="A40" s="241" t="s">
        <v>845</v>
      </c>
      <c r="B40" s="242"/>
      <c r="C40" s="243" t="s">
        <v>810</v>
      </c>
      <c r="D40" s="243"/>
      <c r="E40" s="243"/>
      <c r="F40" s="244"/>
      <c r="G40" s="29" t="s">
        <v>4</v>
      </c>
      <c r="H40" s="30"/>
      <c r="I40" s="19" t="s">
        <v>5</v>
      </c>
      <c r="J40" s="31" t="str">
        <f>_xlfn.XLOOKUP(C40,'Catalog List Data'!A:A,'Catalog List Data'!Credits)</f>
        <v>Credits</v>
      </c>
    </row>
    <row r="41" spans="1:10" ht="30" customHeight="1">
      <c r="A41" s="241" t="s">
        <v>931</v>
      </c>
      <c r="B41" s="242"/>
      <c r="C41" s="243" t="s">
        <v>810</v>
      </c>
      <c r="D41" s="243"/>
      <c r="E41" s="243"/>
      <c r="F41" s="244"/>
      <c r="G41" s="29" t="s">
        <v>4</v>
      </c>
      <c r="H41" s="30"/>
      <c r="I41" s="19" t="s">
        <v>5</v>
      </c>
      <c r="J41" s="31" t="str">
        <f>_xlfn.XLOOKUP(C41,'Catalog List Data'!A:A,'Catalog List Data'!Credits)</f>
        <v>Credits</v>
      </c>
    </row>
    <row r="42" spans="1:10" ht="30" customHeight="1">
      <c r="A42" s="241" t="s">
        <v>846</v>
      </c>
      <c r="B42" s="242"/>
      <c r="C42" s="243" t="s">
        <v>810</v>
      </c>
      <c r="D42" s="243"/>
      <c r="E42" s="243"/>
      <c r="F42" s="244"/>
      <c r="G42" s="29" t="s">
        <v>4</v>
      </c>
      <c r="H42" s="30"/>
      <c r="I42" s="19" t="s">
        <v>5</v>
      </c>
      <c r="J42" s="31" t="str">
        <f>_xlfn.XLOOKUP(C42,'Catalog List Data'!A:A,'Catalog List Data'!Credits)</f>
        <v>Credits</v>
      </c>
    </row>
    <row r="43" spans="1:10" ht="58.5" customHeight="1">
      <c r="A43" s="114" t="s">
        <v>908</v>
      </c>
      <c r="B43" s="115"/>
      <c r="C43" s="114">
        <f>_xlfn.AGGREGATE(9,6,J37:J42)</f>
        <v>0</v>
      </c>
      <c r="D43" s="116"/>
      <c r="E43" s="116"/>
      <c r="F43" s="116"/>
      <c r="G43" s="154"/>
      <c r="H43" s="154"/>
      <c r="I43" s="115"/>
      <c r="J43" s="31"/>
    </row>
    <row r="44" spans="1:10" ht="24" customHeight="1">
      <c r="A44" s="33"/>
      <c r="B44" s="34"/>
      <c r="C44" s="34"/>
      <c r="D44" s="34"/>
      <c r="E44" s="34"/>
      <c r="F44" s="34"/>
      <c r="G44" s="34"/>
      <c r="H44" s="34"/>
      <c r="I44" s="35"/>
      <c r="J44" s="31"/>
    </row>
    <row r="45" spans="1:10" ht="34.15" customHeight="1">
      <c r="A45" s="155" t="s">
        <v>909</v>
      </c>
      <c r="B45" s="156"/>
      <c r="C45" s="156"/>
      <c r="D45" s="156"/>
      <c r="E45" s="156"/>
      <c r="F45" s="156"/>
      <c r="G45" s="156"/>
      <c r="H45" s="156"/>
      <c r="I45" s="157"/>
      <c r="J45" s="31"/>
    </row>
    <row r="46" spans="1:10" ht="33.6" customHeight="1">
      <c r="A46" s="139" t="s">
        <v>910</v>
      </c>
      <c r="B46" s="225"/>
      <c r="C46" s="225"/>
      <c r="D46" s="225"/>
      <c r="E46" s="225"/>
      <c r="F46" s="225"/>
      <c r="G46" s="225"/>
      <c r="H46" s="225"/>
      <c r="I46" s="226"/>
      <c r="J46" s="31"/>
    </row>
    <row r="47" spans="1:10" ht="22.15" customHeight="1">
      <c r="A47" s="142" t="s">
        <v>803</v>
      </c>
      <c r="B47" s="143"/>
      <c r="C47" s="143"/>
      <c r="D47" s="143"/>
      <c r="E47" s="143"/>
      <c r="F47" s="144"/>
      <c r="G47" s="148" t="s">
        <v>804</v>
      </c>
      <c r="H47" s="149"/>
      <c r="I47" s="150" t="s">
        <v>5</v>
      </c>
      <c r="J47" s="31"/>
    </row>
    <row r="48" spans="1:10" ht="13.9" customHeight="1">
      <c r="A48" s="145"/>
      <c r="B48" s="146"/>
      <c r="C48" s="146"/>
      <c r="D48" s="146"/>
      <c r="E48" s="146"/>
      <c r="F48" s="147"/>
      <c r="G48" s="27" t="s">
        <v>805</v>
      </c>
      <c r="H48" s="28" t="s">
        <v>806</v>
      </c>
      <c r="I48" s="151"/>
      <c r="J48" s="31"/>
    </row>
    <row r="49" spans="1:10" ht="31.5" customHeight="1">
      <c r="A49" s="173" t="s">
        <v>810</v>
      </c>
      <c r="B49" s="174"/>
      <c r="C49" s="174"/>
      <c r="D49" s="174"/>
      <c r="E49" s="174"/>
      <c r="F49" s="175"/>
      <c r="G49" s="18" t="s">
        <v>4</v>
      </c>
      <c r="H49" s="19"/>
      <c r="I49" s="19" t="s">
        <v>5</v>
      </c>
      <c r="J49" s="31" t="str">
        <f>_xlfn.XLOOKUP(A49,'Catalog List Data'!A:A,'Catalog List Data'!Credits)</f>
        <v>Credits</v>
      </c>
    </row>
    <row r="50" spans="1:10" ht="31.5" customHeight="1">
      <c r="A50" s="173" t="s">
        <v>810</v>
      </c>
      <c r="B50" s="174"/>
      <c r="C50" s="174"/>
      <c r="D50" s="174"/>
      <c r="E50" s="174"/>
      <c r="F50" s="175"/>
      <c r="G50" s="18" t="s">
        <v>4</v>
      </c>
      <c r="H50" s="19"/>
      <c r="I50" s="19" t="s">
        <v>5</v>
      </c>
      <c r="J50" s="31" t="str">
        <f>_xlfn.XLOOKUP(A50,'Catalog List Data'!A:A,'Catalog List Data'!Credits)</f>
        <v>Credits</v>
      </c>
    </row>
    <row r="51" spans="1:10" ht="31.5" customHeight="1">
      <c r="A51" s="173" t="s">
        <v>810</v>
      </c>
      <c r="B51" s="174"/>
      <c r="C51" s="174"/>
      <c r="D51" s="174"/>
      <c r="E51" s="174"/>
      <c r="F51" s="175"/>
      <c r="G51" s="18" t="s">
        <v>4</v>
      </c>
      <c r="H51" s="19"/>
      <c r="I51" s="19" t="s">
        <v>5</v>
      </c>
      <c r="J51" s="31" t="str">
        <f>_xlfn.XLOOKUP(A51,'Catalog List Data'!A:A,'Catalog List Data'!Credits)</f>
        <v>Credits</v>
      </c>
    </row>
    <row r="52" spans="1:10" ht="31.5" customHeight="1">
      <c r="A52" s="173" t="s">
        <v>810</v>
      </c>
      <c r="B52" s="174"/>
      <c r="C52" s="174"/>
      <c r="D52" s="174"/>
      <c r="E52" s="174"/>
      <c r="F52" s="175"/>
      <c r="G52" s="18" t="s">
        <v>4</v>
      </c>
      <c r="H52" s="19"/>
      <c r="I52" s="19" t="s">
        <v>5</v>
      </c>
      <c r="J52" s="31" t="str">
        <f>_xlfn.XLOOKUP(A52,'Catalog List Data'!A:A,'Catalog List Data'!Credits)</f>
        <v>Credits</v>
      </c>
    </row>
    <row r="53" spans="1:10" ht="45" customHeight="1">
      <c r="A53" s="114" t="s">
        <v>912</v>
      </c>
      <c r="B53" s="115"/>
      <c r="C53" s="114">
        <f>_xlfn.AGGREGATE(9,6,J49:J52)</f>
        <v>0</v>
      </c>
      <c r="D53" s="116"/>
      <c r="E53" s="116"/>
      <c r="F53" s="116"/>
      <c r="G53" s="116"/>
      <c r="H53" s="116"/>
      <c r="I53" s="115"/>
    </row>
    <row r="54" spans="1:10" ht="21.6" customHeight="1">
      <c r="A54" s="26"/>
    </row>
    <row r="55" spans="1:10" ht="18.600000000000001" customHeight="1">
      <c r="A55" s="234" t="s">
        <v>932</v>
      </c>
      <c r="B55" s="234"/>
      <c r="C55" s="234"/>
      <c r="D55" s="234"/>
      <c r="E55" s="234"/>
      <c r="F55" s="234"/>
      <c r="G55" s="234"/>
      <c r="H55" s="234"/>
      <c r="I55" s="234"/>
    </row>
    <row r="56" spans="1:10" ht="39" customHeight="1">
      <c r="A56" s="118" t="s">
        <v>914</v>
      </c>
      <c r="B56" s="119"/>
      <c r="C56" s="119"/>
      <c r="D56" s="120"/>
      <c r="E56" s="36" t="s">
        <v>877</v>
      </c>
      <c r="F56" s="121" t="s">
        <v>878</v>
      </c>
      <c r="G56" s="121"/>
      <c r="H56" s="121" t="s">
        <v>879</v>
      </c>
      <c r="I56" s="121"/>
    </row>
    <row r="57" spans="1:10" ht="17.45" customHeight="1">
      <c r="A57" s="235" t="s">
        <v>880</v>
      </c>
      <c r="B57" s="236"/>
      <c r="C57" s="236"/>
      <c r="D57" s="237"/>
      <c r="E57" s="37">
        <v>36</v>
      </c>
      <c r="F57" s="134">
        <f>D31</f>
        <v>0</v>
      </c>
      <c r="G57" s="134"/>
      <c r="H57" s="122" t="str">
        <f>IF(F57&gt;=E57,"Yes","")</f>
        <v/>
      </c>
      <c r="I57" s="122"/>
    </row>
    <row r="58" spans="1:10" ht="17.45" customHeight="1">
      <c r="A58" s="228" t="s">
        <v>915</v>
      </c>
      <c r="B58" s="229"/>
      <c r="C58" s="229"/>
      <c r="D58" s="230"/>
      <c r="E58" s="37">
        <v>18</v>
      </c>
      <c r="F58" s="134">
        <f>C43</f>
        <v>0</v>
      </c>
      <c r="G58" s="134"/>
      <c r="H58" s="122" t="str">
        <f t="shared" ref="H58:H59" si="0">IF(F58&gt;=E58,"Yes","")</f>
        <v/>
      </c>
      <c r="I58" s="122"/>
    </row>
    <row r="59" spans="1:10" ht="17.45" customHeight="1">
      <c r="A59" s="231" t="s">
        <v>916</v>
      </c>
      <c r="B59" s="232"/>
      <c r="C59" s="232"/>
      <c r="D59" s="233"/>
      <c r="E59" s="37">
        <v>6</v>
      </c>
      <c r="F59" s="134">
        <f>C53</f>
        <v>0</v>
      </c>
      <c r="G59" s="134"/>
      <c r="H59" s="122" t="str">
        <f t="shared" si="0"/>
        <v/>
      </c>
      <c r="I59" s="122"/>
    </row>
    <row r="60" spans="1:10" ht="54" customHeight="1">
      <c r="A60" s="123" t="s">
        <v>917</v>
      </c>
      <c r="B60" s="123"/>
      <c r="C60" s="123"/>
      <c r="D60" s="123"/>
      <c r="E60" s="38">
        <v>60</v>
      </c>
      <c r="F60" s="123">
        <f>SUM(F57,F59)</f>
        <v>0</v>
      </c>
      <c r="G60" s="123"/>
      <c r="H60" s="124" t="str">
        <f>IF(F60&gt;=E60,"Yes","")</f>
        <v/>
      </c>
      <c r="I60" s="124"/>
    </row>
    <row r="61" spans="1:10" ht="55.9" customHeight="1">
      <c r="A61" s="102" t="s">
        <v>884</v>
      </c>
      <c r="B61" s="103"/>
      <c r="C61" s="103"/>
      <c r="D61" s="103"/>
      <c r="E61" s="103"/>
      <c r="F61" s="103"/>
      <c r="G61" s="103"/>
      <c r="H61" s="103"/>
      <c r="I61" s="104"/>
    </row>
    <row r="62" spans="1:10" ht="30" customHeight="1">
      <c r="A62" s="105" t="s">
        <v>885</v>
      </c>
      <c r="B62" s="106"/>
      <c r="C62" s="106"/>
      <c r="D62" s="106"/>
      <c r="E62" s="106"/>
      <c r="F62" s="106"/>
      <c r="G62" s="106"/>
      <c r="H62" s="106"/>
      <c r="I62" s="107"/>
    </row>
    <row r="63" spans="1:10" ht="22.15" customHeight="1">
      <c r="A63" s="39" t="s">
        <v>886</v>
      </c>
      <c r="B63" s="40"/>
      <c r="C63" s="40"/>
      <c r="D63" s="40"/>
      <c r="E63" s="40"/>
      <c r="F63" s="40"/>
      <c r="G63" s="40"/>
      <c r="H63" s="40"/>
      <c r="I63" s="41"/>
    </row>
    <row r="64" spans="1:10" ht="15.6" customHeight="1">
      <c r="A64" s="227" t="s">
        <v>933</v>
      </c>
      <c r="B64" s="109"/>
      <c r="C64" s="109"/>
      <c r="D64" s="109"/>
      <c r="E64" s="109"/>
      <c r="F64" s="109"/>
      <c r="G64" s="109"/>
      <c r="H64" s="109"/>
      <c r="I64" s="110"/>
    </row>
    <row r="65" spans="1:9" ht="15.6" customHeight="1">
      <c r="A65" s="108"/>
      <c r="B65" s="109"/>
      <c r="C65" s="109"/>
      <c r="D65" s="109"/>
      <c r="E65" s="109"/>
      <c r="F65" s="109"/>
      <c r="G65" s="109"/>
      <c r="H65" s="109"/>
      <c r="I65" s="110"/>
    </row>
    <row r="66" spans="1:9" ht="15.6" customHeight="1">
      <c r="A66" s="108"/>
      <c r="B66" s="109"/>
      <c r="C66" s="109"/>
      <c r="D66" s="109"/>
      <c r="E66" s="109"/>
      <c r="F66" s="109"/>
      <c r="G66" s="109"/>
      <c r="H66" s="109"/>
      <c r="I66" s="110"/>
    </row>
    <row r="67" spans="1:9" ht="15.6" customHeight="1">
      <c r="A67" s="108"/>
      <c r="B67" s="109"/>
      <c r="C67" s="109"/>
      <c r="D67" s="109"/>
      <c r="E67" s="109"/>
      <c r="F67" s="109"/>
      <c r="G67" s="109"/>
      <c r="H67" s="109"/>
      <c r="I67" s="110"/>
    </row>
    <row r="68" spans="1:9" ht="15.6" customHeight="1">
      <c r="A68" s="108"/>
      <c r="B68" s="109"/>
      <c r="C68" s="109"/>
      <c r="D68" s="109"/>
      <c r="E68" s="109"/>
      <c r="F68" s="109"/>
      <c r="G68" s="109"/>
      <c r="H68" s="109"/>
      <c r="I68" s="110"/>
    </row>
    <row r="69" spans="1:9" ht="15.95" customHeight="1">
      <c r="A69" s="108"/>
      <c r="B69" s="109"/>
      <c r="C69" s="109"/>
      <c r="D69" s="109"/>
      <c r="E69" s="109"/>
      <c r="F69" s="109"/>
      <c r="G69" s="109"/>
      <c r="H69" s="109"/>
      <c r="I69" s="110"/>
    </row>
    <row r="70" spans="1:9">
      <c r="A70" s="108"/>
      <c r="B70" s="109"/>
      <c r="C70" s="109"/>
      <c r="D70" s="109"/>
      <c r="E70" s="109"/>
      <c r="F70" s="109"/>
      <c r="G70" s="109"/>
      <c r="H70" s="109"/>
      <c r="I70" s="110"/>
    </row>
    <row r="71" spans="1:9">
      <c r="A71" s="111"/>
      <c r="B71" s="112"/>
      <c r="C71" s="112"/>
      <c r="D71" s="112"/>
      <c r="E71" s="112"/>
      <c r="F71" s="112"/>
      <c r="G71" s="112"/>
      <c r="H71" s="112"/>
      <c r="I71" s="113"/>
    </row>
  </sheetData>
  <sheetProtection selectLockedCells="1"/>
  <mergeCells count="95">
    <mergeCell ref="A2:I2"/>
    <mergeCell ref="A3:I3"/>
    <mergeCell ref="B5:D5"/>
    <mergeCell ref="G5:I5"/>
    <mergeCell ref="B6:D6"/>
    <mergeCell ref="G6:I6"/>
    <mergeCell ref="I13:I14"/>
    <mergeCell ref="B7:D7"/>
    <mergeCell ref="G7:I7"/>
    <mergeCell ref="A9:I9"/>
    <mergeCell ref="A10:I10"/>
    <mergeCell ref="A11:I11"/>
    <mergeCell ref="A12:I12"/>
    <mergeCell ref="A13:A14"/>
    <mergeCell ref="B13:B14"/>
    <mergeCell ref="C13:C14"/>
    <mergeCell ref="D13:F14"/>
    <mergeCell ref="G13:H13"/>
    <mergeCell ref="A15:A16"/>
    <mergeCell ref="D15:F15"/>
    <mergeCell ref="D16:F16"/>
    <mergeCell ref="A17:A19"/>
    <mergeCell ref="B17:B18"/>
    <mergeCell ref="D17:F17"/>
    <mergeCell ref="D18:F18"/>
    <mergeCell ref="D19:F19"/>
    <mergeCell ref="A20:A22"/>
    <mergeCell ref="D20:F20"/>
    <mergeCell ref="D21:F21"/>
    <mergeCell ref="D22:F22"/>
    <mergeCell ref="A23:A24"/>
    <mergeCell ref="D23:F23"/>
    <mergeCell ref="D24:F24"/>
    <mergeCell ref="A25:A30"/>
    <mergeCell ref="B25:B26"/>
    <mergeCell ref="D25:F25"/>
    <mergeCell ref="D26:F26"/>
    <mergeCell ref="B27:B30"/>
    <mergeCell ref="D27:F27"/>
    <mergeCell ref="D30:F30"/>
    <mergeCell ref="C27:C30"/>
    <mergeCell ref="D28:F28"/>
    <mergeCell ref="D29:F29"/>
    <mergeCell ref="A31:C31"/>
    <mergeCell ref="D31:I31"/>
    <mergeCell ref="A33:I33"/>
    <mergeCell ref="A34:I34"/>
    <mergeCell ref="A35:F36"/>
    <mergeCell ref="G35:H35"/>
    <mergeCell ref="I35:I36"/>
    <mergeCell ref="A37:B37"/>
    <mergeCell ref="C37:F37"/>
    <mergeCell ref="A38:B38"/>
    <mergeCell ref="C38:F38"/>
    <mergeCell ref="A39:B39"/>
    <mergeCell ref="C39:F39"/>
    <mergeCell ref="A40:B40"/>
    <mergeCell ref="C40:F40"/>
    <mergeCell ref="A41:B41"/>
    <mergeCell ref="C41:F41"/>
    <mergeCell ref="A42:B42"/>
    <mergeCell ref="C42:F42"/>
    <mergeCell ref="A43:B43"/>
    <mergeCell ref="C43:I43"/>
    <mergeCell ref="A45:I45"/>
    <mergeCell ref="A46:I46"/>
    <mergeCell ref="A47:F48"/>
    <mergeCell ref="G47:H47"/>
    <mergeCell ref="I47:I48"/>
    <mergeCell ref="H56:I56"/>
    <mergeCell ref="A57:D57"/>
    <mergeCell ref="F57:G57"/>
    <mergeCell ref="H57:I57"/>
    <mergeCell ref="A49:F49"/>
    <mergeCell ref="A50:F50"/>
    <mergeCell ref="A51:F51"/>
    <mergeCell ref="A52:F52"/>
    <mergeCell ref="A53:B53"/>
    <mergeCell ref="C53:I53"/>
    <mergeCell ref="B1:H1"/>
    <mergeCell ref="A60:D60"/>
    <mergeCell ref="F60:G60"/>
    <mergeCell ref="H60:I60"/>
    <mergeCell ref="A64:I71"/>
    <mergeCell ref="A61:I61"/>
    <mergeCell ref="A62:I62"/>
    <mergeCell ref="A58:D58"/>
    <mergeCell ref="F58:G58"/>
    <mergeCell ref="H58:I58"/>
    <mergeCell ref="A59:D59"/>
    <mergeCell ref="F59:G59"/>
    <mergeCell ref="H59:I59"/>
    <mergeCell ref="A55:I55"/>
    <mergeCell ref="A56:D56"/>
    <mergeCell ref="F56:G56"/>
  </mergeCells>
  <conditionalFormatting sqref="H57:I60">
    <cfRule type="containsText" dxfId="37" priority="44" operator="containsText" text="Yes">
      <formula>NOT(ISERROR(SEARCH("Yes",H57)))</formula>
    </cfRule>
  </conditionalFormatting>
  <dataValidations count="2">
    <dataValidation type="list" allowBlank="1" showInputMessage="1" showErrorMessage="1" sqref="G49:G52 G37:G42 G15:G30" xr:uid="{BC7783F2-6976-4633-92FE-80E05E555372}">
      <formula1>Term</formula1>
    </dataValidation>
    <dataValidation type="list" allowBlank="1" showInputMessage="1" showErrorMessage="1" sqref="I49:I52 I37:I42 I15:I30" xr:uid="{42DE22E4-B8D9-46B3-B881-FC03120B3039}">
      <formula1>Grade</formula1>
    </dataValidation>
  </dataValidations>
  <hyperlinks>
    <hyperlink ref="A62:I62" r:id="rId1" display="The most updated degree information can be found via. NICC's most recent College Catalog. Linked here. " xr:uid="{D7806FFE-2702-4A6E-96B8-D7BF47CB7D6A}"/>
  </hyperlinks>
  <pageMargins left="0.25" right="0.25" top="0.75" bottom="0.75" header="0.3" footer="0.3"/>
  <pageSetup scale="82" fitToHeight="0" orientation="portrait" horizontalDpi="1200" verticalDpi="1200" r:id="rId2"/>
  <headerFooter>
    <oddFooter>&amp;L&amp;"Book Antiqua,Regular"&amp;5Revised 7/9/2024&amp;R&amp;"Book Antiqua,Regular"Page &amp;P of &amp;N</oddFooter>
  </headerFooter>
  <rowBreaks count="1" manualBreakCount="1">
    <brk id="32" max="16383" man="1"/>
  </rowBreaks>
  <extLst>
    <ext xmlns:x14="http://schemas.microsoft.com/office/spreadsheetml/2009/9/main" uri="{78C0D931-6437-407d-A8EE-F0AAD7539E65}">
      <x14:conditionalFormattings>
        <x14:conditionalFormatting xmlns:xm="http://schemas.microsoft.com/office/excel/2006/main">
          <x14:cfRule type="cellIs" priority="11" operator="equal" id="{520FAA83-395D-4516-A027-FF6B78EA7971}">
            <xm:f>'Catalog List Data'!$F$18</xm:f>
            <x14:dxf>
              <fill>
                <patternFill>
                  <bgColor rgb="FFF19B6B"/>
                </patternFill>
              </fill>
            </x14:dxf>
          </x14:cfRule>
          <x14:cfRule type="cellIs" priority="12" operator="equal" id="{037EC23C-C560-4686-8F6B-A81A41F46250}">
            <xm:f>'Catalog List Data'!$F$12</xm:f>
            <x14:dxf>
              <fill>
                <patternFill>
                  <bgColor rgb="FF8ED973"/>
                </patternFill>
              </fill>
            </x14:dxf>
          </x14:cfRule>
          <x14:cfRule type="cellIs" priority="13" operator="equal" id="{662AEE70-3468-487E-96C0-C2CA20792891}">
            <xm:f>'Catalog List Data'!$F$11</xm:f>
            <x14:dxf>
              <fill>
                <patternFill>
                  <bgColor rgb="FFFF8989"/>
                </patternFill>
              </fill>
            </x14:dxf>
          </x14:cfRule>
          <x14:cfRule type="cellIs" priority="14" operator="equal" id="{62429A31-41F5-4820-81B0-F78915933AC6}">
            <xm:f>'Catalog List Data'!$F$13</xm:f>
            <x14:dxf>
              <fill>
                <patternFill>
                  <bgColor rgb="FFFFDB69"/>
                </patternFill>
              </fill>
            </x14:dxf>
          </x14:cfRule>
          <x14:cfRule type="cellIs" priority="15" operator="equal" id="{E200170C-51B3-4C73-BE17-85259B607D4C}">
            <xm:f>'Catalog List Data'!$F$15</xm:f>
            <x14:dxf>
              <fill>
                <patternFill>
                  <bgColor rgb="FFF7C7AC"/>
                </patternFill>
              </fill>
            </x14:dxf>
          </x14:cfRule>
          <xm:sqref>I15:I30</xm:sqref>
        </x14:conditionalFormatting>
        <x14:conditionalFormatting xmlns:xm="http://schemas.microsoft.com/office/excel/2006/main">
          <x14:cfRule type="cellIs" priority="6" operator="equal" id="{B0497F94-DDD4-4C9E-8E18-637AF570165F}">
            <xm:f>'Catalog List Data'!$F$18</xm:f>
            <x14:dxf>
              <fill>
                <patternFill>
                  <bgColor rgb="FFF19B6B"/>
                </patternFill>
              </fill>
            </x14:dxf>
          </x14:cfRule>
          <x14:cfRule type="cellIs" priority="7" operator="equal" id="{9D6032D9-5EEE-4356-B619-2BF833BC17E2}">
            <xm:f>'Catalog List Data'!$F$12</xm:f>
            <x14:dxf>
              <fill>
                <patternFill>
                  <bgColor rgb="FF8ED973"/>
                </patternFill>
              </fill>
            </x14:dxf>
          </x14:cfRule>
          <x14:cfRule type="cellIs" priority="8" operator="equal" id="{FB0647AC-076A-4F05-81E9-FD071689D6E7}">
            <xm:f>'Catalog List Data'!$F$11</xm:f>
            <x14:dxf>
              <fill>
                <patternFill>
                  <bgColor rgb="FFFF8989"/>
                </patternFill>
              </fill>
            </x14:dxf>
          </x14:cfRule>
          <x14:cfRule type="cellIs" priority="9" operator="equal" id="{6F5166C5-592A-47F4-8661-9BA5BB4D9A8C}">
            <xm:f>'Catalog List Data'!$F$13</xm:f>
            <x14:dxf>
              <fill>
                <patternFill>
                  <bgColor rgb="FFFFDB69"/>
                </patternFill>
              </fill>
            </x14:dxf>
          </x14:cfRule>
          <x14:cfRule type="cellIs" priority="10" operator="equal" id="{90CBAD60-1010-47C8-87A1-49506F4C47A5}">
            <xm:f>'Catalog List Data'!$F$15</xm:f>
            <x14:dxf>
              <fill>
                <patternFill>
                  <bgColor rgb="FFF7C7AC"/>
                </patternFill>
              </fill>
            </x14:dxf>
          </x14:cfRule>
          <xm:sqref>I37:I42</xm:sqref>
        </x14:conditionalFormatting>
        <x14:conditionalFormatting xmlns:xm="http://schemas.microsoft.com/office/excel/2006/main">
          <x14:cfRule type="cellIs" priority="1" operator="equal" id="{C384E917-4554-42EC-AFC0-EA36C8DDB5DB}">
            <xm:f>'Catalog List Data'!$F$18</xm:f>
            <x14:dxf>
              <fill>
                <patternFill>
                  <bgColor rgb="FFF19B6B"/>
                </patternFill>
              </fill>
            </x14:dxf>
          </x14:cfRule>
          <x14:cfRule type="cellIs" priority="2" operator="equal" id="{62AF6246-17E3-4620-9498-41A6558E6822}">
            <xm:f>'Catalog List Data'!$F$12</xm:f>
            <x14:dxf>
              <fill>
                <patternFill>
                  <bgColor rgb="FF8ED973"/>
                </patternFill>
              </fill>
            </x14:dxf>
          </x14:cfRule>
          <x14:cfRule type="cellIs" priority="3" operator="equal" id="{0E88C935-A92A-4C8D-9FAE-A2336C6B32BD}">
            <xm:f>'Catalog List Data'!$F$11</xm:f>
            <x14:dxf>
              <fill>
                <patternFill>
                  <bgColor rgb="FFFF8989"/>
                </patternFill>
              </fill>
            </x14:dxf>
          </x14:cfRule>
          <x14:cfRule type="cellIs" priority="4" operator="equal" id="{11EF7604-E57C-4FC7-8E25-0E24E0CDEBA8}">
            <xm:f>'Catalog List Data'!$F$13</xm:f>
            <x14:dxf>
              <fill>
                <patternFill>
                  <bgColor rgb="FFFFDB69"/>
                </patternFill>
              </fill>
            </x14:dxf>
          </x14:cfRule>
          <x14:cfRule type="cellIs" priority="5" operator="equal" id="{C9AA503D-F17B-4443-BB32-019FE1F645BC}">
            <xm:f>'Catalog List Data'!$F$15</xm:f>
            <x14:dxf>
              <fill>
                <patternFill>
                  <bgColor rgb="FFF7C7AC"/>
                </patternFill>
              </fill>
            </x14:dxf>
          </x14:cfRule>
          <xm:sqref>I49:I52</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8AB7C029-571C-42D4-9CC7-B7F523D6486C}">
          <x14:formula1>
            <xm:f>'BSAD-E ListData'!$A:$A</xm:f>
          </x14:formula1>
          <xm:sqref>D15:F15</xm:sqref>
        </x14:dataValidation>
        <x14:dataValidation type="list" allowBlank="1" showInputMessage="1" showErrorMessage="1" xr:uid="{0D55DB47-0F3B-4AD4-9F5B-7227BF5BBF33}">
          <x14:formula1>
            <xm:f>'BSAD-E ListData'!$B:$B</xm:f>
          </x14:formula1>
          <xm:sqref>D16:F16</xm:sqref>
        </x14:dataValidation>
        <x14:dataValidation type="list" allowBlank="1" showInputMessage="1" showErrorMessage="1" xr:uid="{05793371-A810-4A6E-8176-0CE2199E33B2}">
          <x14:formula1>
            <xm:f>'BSAD-E ListData'!$C:$C</xm:f>
          </x14:formula1>
          <xm:sqref>D17:F17</xm:sqref>
        </x14:dataValidation>
        <x14:dataValidation type="list" allowBlank="1" showInputMessage="1" showErrorMessage="1" xr:uid="{FF4D4721-0371-4787-95FC-E3068024FC5B}">
          <x14:formula1>
            <xm:f>'BSAD-E ListData'!$D:$D</xm:f>
          </x14:formula1>
          <xm:sqref>D18:F18</xm:sqref>
        </x14:dataValidation>
        <x14:dataValidation type="list" allowBlank="1" showInputMessage="1" showErrorMessage="1" xr:uid="{1AAF26D5-4575-42B8-B4E2-7A73066D5767}">
          <x14:formula1>
            <xm:f>'BSAD-E ListData'!$E:$E</xm:f>
          </x14:formula1>
          <xm:sqref>D19:F19</xm:sqref>
        </x14:dataValidation>
        <x14:dataValidation type="list" allowBlank="1" showInputMessage="1" showErrorMessage="1" xr:uid="{28FFF418-2B86-4081-AF3E-5DA9649EB91A}">
          <x14:formula1>
            <xm:f>'BSAD-E ListData'!$F:$F</xm:f>
          </x14:formula1>
          <xm:sqref>D20:F20</xm:sqref>
        </x14:dataValidation>
        <x14:dataValidation type="list" allowBlank="1" showInputMessage="1" showErrorMessage="1" xr:uid="{C6809F67-CFD8-4A4B-8749-6B9133B05A2A}">
          <x14:formula1>
            <xm:f>'BSAD-E ListData'!$G:$G</xm:f>
          </x14:formula1>
          <xm:sqref>D21:F21</xm:sqref>
        </x14:dataValidation>
        <x14:dataValidation type="list" allowBlank="1" showInputMessage="1" showErrorMessage="1" xr:uid="{56FAF12B-F50C-4A27-8937-0F91696F7D9D}">
          <x14:formula1>
            <xm:f>'BSAD-E ListData'!$H:$H</xm:f>
          </x14:formula1>
          <xm:sqref>D22:F22</xm:sqref>
        </x14:dataValidation>
        <x14:dataValidation type="list" allowBlank="1" showInputMessage="1" showErrorMessage="1" xr:uid="{C4545320-8831-4C92-A60F-093562CABDDF}">
          <x14:formula1>
            <xm:f>'BSAD-E ListData'!$I:$I</xm:f>
          </x14:formula1>
          <xm:sqref>D23:F23</xm:sqref>
        </x14:dataValidation>
        <x14:dataValidation type="list" allowBlank="1" showInputMessage="1" showErrorMessage="1" xr:uid="{53C4AC7A-2632-488B-9343-A2BD85CE51A9}">
          <x14:formula1>
            <xm:f>'BSAD-E ListData'!$J:$J</xm:f>
          </x14:formula1>
          <xm:sqref>D24:F24</xm:sqref>
        </x14:dataValidation>
        <x14:dataValidation type="list" allowBlank="1" showInputMessage="1" showErrorMessage="1" xr:uid="{40474B2E-8151-4F15-A23E-7028C3543B33}">
          <x14:formula1>
            <xm:f>'BSAD-E ListData'!$K:$K</xm:f>
          </x14:formula1>
          <xm:sqref>D25:F25</xm:sqref>
        </x14:dataValidation>
        <x14:dataValidation type="list" allowBlank="1" showInputMessage="1" showErrorMessage="1" xr:uid="{02F24F68-CC98-4756-9308-E763EFD3E72B}">
          <x14:formula1>
            <xm:f>'BSAD-E ListData'!$L:$L</xm:f>
          </x14:formula1>
          <xm:sqref>D26:F26</xm:sqref>
        </x14:dataValidation>
        <x14:dataValidation type="list" allowBlank="1" showInputMessage="1" showErrorMessage="1" xr:uid="{5D8AE6B5-7C46-4587-8BB6-594A41135783}">
          <x14:formula1>
            <xm:f>'BSAD-E ListData'!$M:$M</xm:f>
          </x14:formula1>
          <xm:sqref>D27:F30</xm:sqref>
        </x14:dataValidation>
        <x14:dataValidation type="list" allowBlank="1" showInputMessage="1" showErrorMessage="1" xr:uid="{8504D669-B9B3-458C-9667-0AE8BDE33E27}">
          <x14:formula1>
            <xm:f>'BSAD-E ListData'!$N:$N</xm:f>
          </x14:formula1>
          <xm:sqref>C37:F42</xm:sqref>
        </x14:dataValidation>
        <x14:dataValidation type="list" allowBlank="1" showInputMessage="1" showErrorMessage="1" xr:uid="{2BB67905-EB7A-4971-8A5D-14A15B528E00}">
          <x14:formula1>
            <xm:f>'BSAD-E ListData'!$O:$O</xm:f>
          </x14:formula1>
          <xm:sqref>A49:F52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ED7DB-FF10-4BC9-A7E5-1A5DEE2C5D3E}">
  <dimension ref="A1:O460"/>
  <sheetViews>
    <sheetView topLeftCell="L1" zoomScale="150" workbookViewId="0">
      <selection activeCell="M3" sqref="M3"/>
    </sheetView>
  </sheetViews>
  <sheetFormatPr defaultRowHeight="14.45"/>
  <cols>
    <col min="1" max="5" width="68.85546875" bestFit="1" customWidth="1"/>
    <col min="6" max="6" width="68.85546875" customWidth="1"/>
    <col min="7" max="7" width="68.85546875" bestFit="1" customWidth="1"/>
    <col min="8" max="8" width="77.7109375" bestFit="1" customWidth="1"/>
    <col min="9" max="9" width="68.85546875" bestFit="1" customWidth="1"/>
    <col min="10" max="10" width="77.7109375" bestFit="1" customWidth="1"/>
    <col min="11" max="14" width="68.85546875" bestFit="1" customWidth="1"/>
    <col min="15" max="15" width="73.42578125" bestFit="1" customWidth="1"/>
  </cols>
  <sheetData>
    <row r="1" spans="1:15">
      <c r="A1" t="s">
        <v>810</v>
      </c>
      <c r="B1" t="s">
        <v>810</v>
      </c>
      <c r="C1" t="s">
        <v>810</v>
      </c>
      <c r="D1" t="s">
        <v>810</v>
      </c>
      <c r="E1" t="s">
        <v>810</v>
      </c>
      <c r="F1" t="s">
        <v>810</v>
      </c>
      <c r="G1" t="s">
        <v>810</v>
      </c>
      <c r="H1" t="s">
        <v>810</v>
      </c>
      <c r="I1" t="s">
        <v>810</v>
      </c>
      <c r="J1" t="s">
        <v>810</v>
      </c>
      <c r="K1" t="s">
        <v>810</v>
      </c>
      <c r="L1" t="s">
        <v>810</v>
      </c>
      <c r="M1" t="s">
        <v>810</v>
      </c>
      <c r="N1" t="s">
        <v>810</v>
      </c>
      <c r="O1" t="s">
        <v>810</v>
      </c>
    </row>
    <row r="2" spans="1:15">
      <c r="A2" t="str" cm="1">
        <f t="array" ref="A2:A14">_xlfn.SORTBY(_xlfn.CHOOSECOLS(_xlfn._xlws.FILTER(List_Data,(Req_Area="1NL")*(ISNUMBER(SEARCH("BSAD-E",Program)))+(Req_Area="Note")),1),MATCH(_xlfn.CHOOSECOLS(_xlfn._xlws.FILTER(List_Data,(Req_Area="1NL")*(ISNUMBER(SEARCH("BSAD-E",Program)))+(Req_Area="Note")),1),Course_Name,0))</f>
        <v>NASP 1410 UmóⁿHoⁿ  LANGUAGE I (4)</v>
      </c>
      <c r="B2" t="str" cm="1">
        <f t="array" ref="B2:B19">_xlfn.SORTBY(_xlfn.CHOOSECOLS(_xlfn._xlws.FILTER(List_Data,(Req_Area="1NH")*(ISNUMBER(SEARCH("BSAD-E",Program)))+(Req_Area="Note")),1),MATCH(_xlfn.CHOOSECOLS(_xlfn._xlws.FILTER(List_Data,(Req_Area="1NH")*(ISNUMBER(SEARCH("BSAD-E",Program)))+(Req_Area="Note")),1),Course_Name,0))</f>
        <v>NASP 1010 INTRODUCTION TO NATIVE AMERICAN STUDIES (3)</v>
      </c>
      <c r="C2" t="str" cm="1">
        <f t="array" ref="C2:C7">_xlfn.SORTBY(_xlfn.CHOOSECOLS(_xlfn._xlws.FILTER(List_Data,(Req_Area="2W1")*(ISNUMBER(SEARCH("BSAD-E",Program)))+(Req_Area="Note")),1),MATCH(_xlfn.CHOOSECOLS(_xlfn._xlws.FILTER(List_Data,(Req_Area="2W1")*(ISNUMBER(SEARCH("BSAD-E",Program)))+(Req_Area="Note")),1),Course_Name,0))</f>
        <v>ENGL 1010 ENGLISH COMPOSITION I (3)</v>
      </c>
      <c r="D2" t="str" cm="1">
        <f t="array" ref="D2:D7">_xlfn.SORTBY(_xlfn.CHOOSECOLS(_xlfn._xlws.FILTER(List_Data,(Req_Area="2W2")*(ISNUMBER(SEARCH("BSAD-E",Program)))+(Req_Area="Note")),1),MATCH(_xlfn.CHOOSECOLS(_xlfn._xlws.FILTER(List_Data,(Req_Area="2W2")*(ISNUMBER(SEARCH("BSAD-E",Program)))+(Req_Area="Note")),1),Course_Name,0))</f>
        <v>ENGL 1020 ENGLISH COMPOSITION II (3)</v>
      </c>
      <c r="E2" t="str" cm="1">
        <f t="array" ref="E2:E8">_xlfn.SORTBY(_xlfn.CHOOSECOLS(_xlfn._xlws.FILTER(List_Data,(Req_Area="2O")*(ISNUMBER(SEARCH("BSAD-E",Program)))+(Req_Area="Note")),1),MATCH(_xlfn.CHOOSECOLS(_xlfn._xlws.FILTER(List_Data,(Req_Area="2O")*(ISNUMBER(SEARCH("BSAD-E",Program)))+(Req_Area="Note")),1),Course_Name,0))</f>
        <v>BSAD 2050 BUSINESS COMMUNICATION (3)</v>
      </c>
      <c r="F2" t="str" cm="1">
        <f t="array" ref="F2:F54">_xlfn.SORTBY(_xlfn.CHOOSECOLS(_xlfn._xlws.FILTER(List_Data,(Req_Area="3A")*(ISNUMBER(SEARCH("BSAD-E",Program)))+(Req_Area="Note")),1),MATCH(_xlfn.CHOOSECOLS(_xlfn._xlws.FILTER(List_Data,(Req_Area="3A")*(ISNUMBER(SEARCH("BSAD-E",Program)))+(Req_Area="Note")),1),Course_Name,0))</f>
        <v>ARTS 1010 INTRODUCTION TO THE VISUAL ARTS (3)</v>
      </c>
      <c r="G2" t="str" cm="1">
        <f t="array" ref="G2:G15">_xlfn.SORTBY(_xlfn.CHOOSECOLS(_xlfn._xlws.FILTER(List_Data,(Req_Area="3Q")*(ISNUMBER(SEARCH("BSAD-E",Program)))+(Req_Area="Note")),1),MATCH(_xlfn.CHOOSECOLS(_xlfn._xlws.FILTER(List_Data,(Req_Area="3Q")*(ISNUMBER(SEARCH("BSAD-E",Program)))+(Req_Area="Note")),1),Course_Name,0))</f>
        <v>ACCT 1200 PRINCIPLES OF ACCOUNTING I (3)</v>
      </c>
      <c r="H2" t="str" cm="1">
        <f t="array" ref="H2:H20">_xlfn.SORTBY(_xlfn.CHOOSECOLS(_xlfn._xlws.FILTER(List_Data,(Req_Area="3L")*(ISNUMBER(SEARCH("BSAD-E",Program)))+(Req_Area="Note")),1),MATCH(_xlfn.CHOOSECOLS(_xlfn._xlws.FILTER(List_Data,(Req_Area="3L")*(ISNUMBER(SEARCH("BSAD-E",Program)))+(Req_Area="Note")),1),Course_Name,0))</f>
        <v>AGRI 1150/1154 AQUACULTURE SCIENCE/AQUACULTURE SCIENCE LAB (4)</v>
      </c>
      <c r="I2" t="str" cm="1">
        <f t="array" ref="I2:I19">_xlfn.SORTBY(_xlfn.CHOOSECOLS(_xlfn._xlws.FILTER(List_Data,(Req_Area="4T")*(ISNUMBER(SEARCH("BSAD-E",Program)))+(Req_Area="Note")),1),MATCH(_xlfn.CHOOSECOLS(_xlfn._xlws.FILTER(List_Data,(Req_Area="4T")*(ISNUMBER(SEARCH("BSAD-E",Program)))+(Req_Area="Note")),1),Course_Name,0))</f>
        <v>INFO 1010 INTRODUCTION TO COMPUTERS (3)</v>
      </c>
      <c r="J2" t="str" cm="1">
        <f t="array" ref="J2:J45">_xlfn.SORTBY(_xlfn.CHOOSECOLS(_xlfn._xlws.FILTER(List_Data,(Req_Area="4G")*(ISNUMBER(SEARCH("BSAD-E",Program)))+(Req_Area="Note")),1),MATCH(_xlfn.CHOOSECOLS(_xlfn._xlws.FILTER(List_Data,(Req_Area="4G")*(ISNUMBER(SEARCH("BSAD-E",Program)))+(Req_Area="Note")),1),Course_Name,0))</f>
        <v>BIOS 1200/1204 CONCEPTS OF ECOLOGY (4)</v>
      </c>
      <c r="K2" t="str" cm="1">
        <f t="array" ref="K2:K7">_xlfn.SORTBY(_xlfn.CHOOSECOLS(_xlfn._xlws.FILTER(List_Data,(Req_Area="5C1")*(ISNUMBER(SEARCH("BSAD-E",Program)))+(Req_Area="Note")),1),MATCH(_xlfn.CHOOSECOLS(_xlfn._xlws.FILTER(List_Data,(Req_Area="5C1")*(ISNUMBER(SEARCH("BSAD-E",Program)))+(Req_Area="Note")),1),Course_Name,0))</f>
        <v>EDUC 1010 STUDENT SUCCESS STRATEGIES (2)</v>
      </c>
      <c r="L2" t="str" cm="1">
        <f t="array" ref="L2:L7">_xlfn.SORTBY(_xlfn.CHOOSECOLS(_xlfn._xlws.FILTER(List_Data,(Req_Area="5C2")*(ISNUMBER(SEARCH("BSAD-E",Program)))+(Req_Area="Note")),1),MATCH(_xlfn.CHOOSECOLS(_xlfn._xlws.FILTER(List_Data,(Req_Area="5C2")*(ISNUMBER(SEARCH("BSAD-E",Program)))+(Req_Area="Note")),1),Course_Name,0))</f>
        <v>EDUC 1020 CAREER SURVIVAL (1)</v>
      </c>
      <c r="M2" t="str" cm="1">
        <f t="array" ref="M2:M30">_xlfn.SORTBY(_xlfn.CHOOSECOLS(_xlfn._xlws.FILTER(List_Data,(Req_Area="5H")*(ISNUMBER(SEARCH("BSAD-E",Program)))+(Req_Area="Note")),1),MATCH(_xlfn.CHOOSECOLS(_xlfn._xlws.FILTER(List_Data,(Req_Area="5H")*(ISNUMBER(SEARCH("BSAD-E",Program)))+(Req_Area="Note")),1),Course_Name,0))</f>
        <v>AGRI 1048 GARDENING (1)</v>
      </c>
      <c r="N2" t="str" cm="1">
        <f t="array" ref="N2:N13">_xlfn.SORTBY(_xlfn.CHOOSECOLS(_xlfn._xlws.FILTER(List_Data,(Req_Area="CO")*(ISNUMBER(SEARCH("BSAD-E",Program)))+(Req_Area="Note")),1),MATCH(_xlfn.CHOOSECOLS(_xlfn._xlws.FILTER(List_Data,(Req_Area="CO")*(ISNUMBER(SEARCH("BSAD-E",Program)))+(Req_Area="Note")),1),Course_Name,0))</f>
        <v>ACCT 1200 PRINCIPLES OF ACCOUNTING I (3)</v>
      </c>
      <c r="O2" t="str" cm="1">
        <f t="array" ref="O2:O460">_xlfn.SORTBY(_xlfn.CHOOSECOLS(_xlfn._xlws.FILTER(List_Data,(Req_Area="EL")*(ISNUMBER(SEARCH("BSAD-E",Program)))+(Req_Area="Note")),1),MATCH(_xlfn.CHOOSECOLS(_xlfn._xlws.FILTER(List_Data,(Req_Area="EL")*(ISNUMBER(SEARCH("BSAD-E",Program)))+(Req_Area="Note")),1),Course_Name,0))</f>
        <v>ACCT 1200 PRINCIPLES OF ACCOUNTING I (3)</v>
      </c>
    </row>
    <row r="3" spans="1:15">
      <c r="A3" t="str">
        <v>NASP 1420 UmóⁿHoⁿ LANGUAGE II (4)</v>
      </c>
      <c r="B3" t="str">
        <v>NASP 1020 CULTURES &amp; PEOPLES OF NATIVE AMERICA (3)</v>
      </c>
      <c r="C3" t="str">
        <v>Course not listed. Detail in comments (4 cr.)</v>
      </c>
      <c r="D3" t="str">
        <v>Course not listed. Detail in comments (4 cr.)</v>
      </c>
      <c r="E3" t="str">
        <v>SPCH 1110 PUBLIC SPEAKING (3)</v>
      </c>
      <c r="F3" t="str">
        <v>ARTS 1050 INTRODUCTION TO ART HISTORY &amp; CRITICISM I (3)</v>
      </c>
      <c r="G3" t="str">
        <v>ACCT 1210 PRINCIPLES OF ACCOUNTING II (3)</v>
      </c>
      <c r="H3" t="str">
        <v>AGRI 1010/1014 DIVERSITY OF FOOD PRODUCTION SYSTEMS/DIVERSITY OF FOOD SYSTEMS LAB (4)</v>
      </c>
      <c r="I3" t="str">
        <v>INFO 1011 INTRODUCTION TO WORD PROCESSING (1)</v>
      </c>
      <c r="J3" t="str">
        <v>BIOS 2030 INTRODUCTION TO ENVIRONMENTAL ISSUES (3)</v>
      </c>
      <c r="K3" t="str">
        <v>Course not listed. Detail in comments (4 cr.)</v>
      </c>
      <c r="L3" t="str">
        <v>Course not listed. Detail in comments (4 cr.)</v>
      </c>
      <c r="M3" t="str">
        <v>AGRI 1050 FOOD PERSERVATION (1)</v>
      </c>
      <c r="N3" t="str">
        <v>BSAD 2520 PRINCIPLES OF MARKETING (3)</v>
      </c>
      <c r="O3" t="str">
        <v>ACCT 1210 PRINCIPLES OF ACCOUNTING II (3)</v>
      </c>
    </row>
    <row r="4" spans="1:15">
      <c r="A4" t="str">
        <v>NASP 1510 DAKOTA LANGUAGE I (4)</v>
      </c>
      <c r="B4" t="str">
        <v>NASP 1030 NATIVE AMERICAN HISTORY TO 1890 (3)</v>
      </c>
      <c r="C4" t="str">
        <v>Course not listed. Detail in comments (3 cr.)</v>
      </c>
      <c r="D4" t="str">
        <v>Course not listed. Detail in comments (3 cr.)</v>
      </c>
      <c r="E4" t="str">
        <v>Course not listed. Detail in comments (4 cr.)</v>
      </c>
      <c r="F4" t="str">
        <v>ARTS 1060 INTRO TO ART HISTORY AND CRITICISM II (3)</v>
      </c>
      <c r="G4" t="str">
        <v>ENTR 2030 ENTREPRENEURSHIP ACCOUNTING (3)</v>
      </c>
      <c r="H4" t="str">
        <v>BIOS 1010/1014 GENERAL BIOLOGY (4)</v>
      </c>
      <c r="I4" t="str">
        <v>INFO 1012 INTRODUCTION TO SPREADSHEETS (1)</v>
      </c>
      <c r="J4" t="str">
        <v>BSAD 2310 ETHICS (3)</v>
      </c>
      <c r="K4" t="str">
        <v>Course not listed. Detail in comments (3 cr.)</v>
      </c>
      <c r="L4" t="str">
        <v>Course not listed. Detail in comments (3 cr.)</v>
      </c>
      <c r="M4" t="str">
        <v>AGRI 2340 NATIVE AMERICAN TRADITIONAL FOODS (3)</v>
      </c>
      <c r="N4" t="str">
        <v>BSAD 2700 BUSINESS LAW I (3)</v>
      </c>
      <c r="O4" t="str">
        <v>ACCT 2900 SPECIAL TOPICS (1)</v>
      </c>
    </row>
    <row r="5" spans="1:15">
      <c r="A5" t="str">
        <v>NASP 1520 DAKOTA LANGUAGE II (4)</v>
      </c>
      <c r="B5" t="str">
        <v>NASP 1040 NATIVE AMERICAN HISTORY SINCE 1890 (3)</v>
      </c>
      <c r="C5" t="str">
        <v>Course not listed. Detail in comments (2 cr.)</v>
      </c>
      <c r="D5" t="str">
        <v>Course not listed. Detail in comments (2 cr.)</v>
      </c>
      <c r="E5" t="str">
        <v>Course not listed. Detail in comments (3 cr.)</v>
      </c>
      <c r="F5" t="str">
        <v>ARTS 1100 BASIC DESIGN (3)</v>
      </c>
      <c r="G5" t="str">
        <v>MATH 1020 TECHNICAL MATH (3)</v>
      </c>
      <c r="H5" t="str">
        <v>BIOS 1110/1114 GENERAL BOTANY (4)</v>
      </c>
      <c r="I5" t="str">
        <v>INFO 1013 INTRODUCTION TO PRESENTATION SOFTWARE (1)</v>
      </c>
      <c r="J5" t="str">
        <v>BSAD 2520 PRINCIPLES OF MARKETING (3)</v>
      </c>
      <c r="K5" t="str">
        <v>Course not listed. Detail in comments (2 cr.)</v>
      </c>
      <c r="L5" t="str">
        <v>Course not listed. Detail in comments (2 cr.)</v>
      </c>
      <c r="M5" t="str">
        <v>ECED 1260 EARLY CHILDHOOD HEALTH, SAFETY &amp; NUTRITION (3)</v>
      </c>
      <c r="N5" t="str">
        <v>ENTR 1050 INTRODUCTION TO ENTREPRENEURSHIP (3)</v>
      </c>
      <c r="O5" t="str">
        <v>ACCT 2900 SPECIAL TOPICS (2)</v>
      </c>
    </row>
    <row r="6" spans="1:15">
      <c r="A6" t="str">
        <v>NASP 2430 OMAHA LANGUAGE III (3)</v>
      </c>
      <c r="B6" t="str">
        <v>NASP 1080 NATIVE AMERICAN EDUCATION (3)</v>
      </c>
      <c r="C6" t="str">
        <v>Course not listed. Detail in comments (1 cr.)</v>
      </c>
      <c r="D6" t="str">
        <v>Course not listed. Detail in comments (1 cr.)</v>
      </c>
      <c r="E6" t="str">
        <v>Course not listed. Detail in comments (2 cr.)</v>
      </c>
      <c r="F6" t="str">
        <v>ARTS 1200 DRAWING (3)</v>
      </c>
      <c r="G6" t="str">
        <v>MATH 1060 CONSTRUCTION MATH (3)</v>
      </c>
      <c r="H6" t="str">
        <v>BIOS 1200/1204 CONCEPTS OF ECOLOGY (4)</v>
      </c>
      <c r="I6" t="str">
        <v>INFO 1200 INTRODUCTION TO PRODUCTIVITY SOFTWARE (3)</v>
      </c>
      <c r="J6" t="str">
        <v>CHEM 1050/1054 APPLIED ENVRIONMENTAL CHEMISTRY &amp; CONSERVATION BIOLOGY (4)</v>
      </c>
      <c r="K6" t="str">
        <v>Course not listed. Detail in comments (1 cr.)</v>
      </c>
      <c r="L6" t="str">
        <v>Course not listed. Detail in comments (1 cr.)</v>
      </c>
      <c r="M6" t="str">
        <v>ENGL 1040 CREATIVE WRITING (3)</v>
      </c>
      <c r="N6" t="str">
        <v>ENTR 2030 ENTREPRENEURSHIP ACCOUNTING (3)</v>
      </c>
      <c r="O6" t="str">
        <v>ACCT 2900 SPECIAL TOPICS (3)</v>
      </c>
    </row>
    <row r="7" spans="1:15">
      <c r="A7" t="str">
        <v>NASP 2440 OMAHA LANGUAGE IV (3)</v>
      </c>
      <c r="B7" t="str">
        <v>NASP 2110 NATIVE AMERICAN LITERATURE (3)</v>
      </c>
      <c r="C7" t="str">
        <v>Exempt from requirement after speaking with Registrar. Detail in comments.</v>
      </c>
      <c r="D7" t="str">
        <v>Exempt from requirement after speaking with Registrar. Detail in comments.</v>
      </c>
      <c r="E7" t="str">
        <v>Course not listed. Detail in comments (1 cr.)</v>
      </c>
      <c r="F7" t="str">
        <v>ARTS 1300 PAINTING (3)</v>
      </c>
      <c r="G7" t="str">
        <v>MATH 1110 INTERMEDIATE ALGEBRA (4)</v>
      </c>
      <c r="H7" t="str">
        <v>BIOS 1210/1214 INTRODUCTION TO GEOLOGY (4)</v>
      </c>
      <c r="I7" t="str">
        <v>INFO 1600 PRODUCTIVITY SOFTWARE II (3)</v>
      </c>
      <c r="J7" t="str">
        <v>CRIM 1010 INTRODUCTION TO CRIMINAL JUSTICE (3)</v>
      </c>
      <c r="K7" t="str">
        <v>Exempt from requirement after speaking with Registrar. Detail in comments.</v>
      </c>
      <c r="L7" t="str">
        <v>Exempt from requirement after speaking with Registrar. Detail in comments.</v>
      </c>
      <c r="M7" t="str">
        <v>HLTH 1010 INTRODUCTION TO HEALTHCARE (1)</v>
      </c>
      <c r="N7" t="str">
        <v>ENTR 2050 MARKETING FOR THE ENTREPRENEUR (3)</v>
      </c>
      <c r="O7" t="str">
        <v>ACCT 2990 INTERNSHIP (1)</v>
      </c>
    </row>
    <row r="8" spans="1:15">
      <c r="A8" t="str">
        <v>NASP 2530 DAKOTA LANGUAGE III (3)</v>
      </c>
      <c r="B8" t="str">
        <v>NASP 2120 NATIVE AMERICAN COMMUNITY-BASED RESEARCH (3)</v>
      </c>
      <c r="E8" t="str">
        <v>Exempt from requirement after speaking with Registrar. Detail in comments.</v>
      </c>
      <c r="F8" t="str">
        <v>ARTS 1400 SCULPTURE (3)</v>
      </c>
      <c r="G8" t="str">
        <v>MATH 1150 COLLEGE ALGEBRA (3)</v>
      </c>
      <c r="H8" t="str">
        <v>BIOS 2250/2254 HUMAN ANATOMY AND PHYSIOLOGY I (4)</v>
      </c>
      <c r="I8" t="str">
        <v>INFO 2100 PROJECT MANAGEMENT (3)</v>
      </c>
      <c r="J8" t="str">
        <v>CRIM 1020 INTRODUCTION TO CORRECTIONS (3)</v>
      </c>
      <c r="M8" t="str">
        <v>HLTH 1020 FIRST AID/CPR (1)</v>
      </c>
      <c r="N8" t="str">
        <v>ENTR 2090 ENTREPRENEURSHIP BUSINESS PLAN (3)</v>
      </c>
      <c r="O8" t="str">
        <v>ACCT 2990 INTERNSHIP (2)</v>
      </c>
    </row>
    <row r="9" spans="1:15">
      <c r="A9" t="str">
        <v>NASP 2540 DAKOTA LANGUAGE IV (3)</v>
      </c>
      <c r="B9" t="str">
        <v>NASP 2200 SANTEE DAKOTA TRIBAL HISTORY (3)</v>
      </c>
      <c r="F9" t="str">
        <v>BSAD 2310 ETHICS (3)</v>
      </c>
      <c r="G9" t="str">
        <v>MATH 2170 APPLIED STATISTICS (3)</v>
      </c>
      <c r="H9" t="str">
        <v>BIOS 2260/2264 HUMAN ANATOMY AND PHYSIOLOGY II (4)</v>
      </c>
      <c r="I9" t="str">
        <v>INFO 2150 NETWORKING (3)</v>
      </c>
      <c r="J9" t="str">
        <v>ECED 1160 EARLY LANGUAGE LITERACY (3)</v>
      </c>
      <c r="M9" t="str">
        <v>HLTH 1040 PHYSICAL ACTIVITY (1)</v>
      </c>
      <c r="N9" t="str">
        <v>Course not listed. Detail in comments (4 cr.)</v>
      </c>
      <c r="O9" t="str">
        <v>ACCT 2990 INTERNSHIP (3)</v>
      </c>
    </row>
    <row r="10" spans="1:15">
      <c r="A10" t="str">
        <v>Course not listed. Detail in comments (4 cr.)</v>
      </c>
      <c r="B10" t="str">
        <v>NASP 2210 OMAHA TRIBAL HISTORY (3)</v>
      </c>
      <c r="F10" t="str">
        <v>ECED 1050 EXPRESSIVE ARTS (3)</v>
      </c>
      <c r="G10" t="str">
        <v>SOCI 2880 STATISTICS FOR SOCIAL SCIENCES (3)</v>
      </c>
      <c r="H10" t="str">
        <v>BIOS 2460/2464 MICROBIOLOGY (4)</v>
      </c>
      <c r="I10" t="str">
        <v>INFO 2200 DATABASE MANAGEMENT SOFTWARE (3)</v>
      </c>
      <c r="J10" t="str">
        <v>ECED 2050 CHILDREN WITH EXCEPTIONALITIES (3)</v>
      </c>
      <c r="M10" t="str">
        <v>HLTH 1041 SOCIAL ACTIVITY (1)</v>
      </c>
      <c r="N10" t="str">
        <v>Course not listed. Detail in comments (3 cr.)</v>
      </c>
      <c r="O10" t="str">
        <v>ACCT 2990 INTERNSHIP (4)</v>
      </c>
    </row>
    <row r="11" spans="1:15">
      <c r="A11" t="str">
        <v>Course not listed. Detail in comments (3 cr.)</v>
      </c>
      <c r="B11" t="str">
        <v>NASP 2220 PONCA TRIBAL HISTORY (3)</v>
      </c>
      <c r="F11" t="str">
        <v>ECED 1160 EARLY LANGUAGE LITERACY (3)</v>
      </c>
      <c r="G11" t="str">
        <v>Course not listed. Detail in comments (4 cr.)</v>
      </c>
      <c r="H11" t="str">
        <v>CHEM 1050/1054 APPLIED ENVRIONMENTAL CHEMISTRY &amp; CONSERVATION BIOLOGY (4)</v>
      </c>
      <c r="I11" t="str">
        <v>INFO 2300 TROUBLESHOOTING AND MAINTENANCE (3)</v>
      </c>
      <c r="J11" t="str">
        <v>ECED 2070 FAMILY AND COMMUNITY RELATIONSHIPS (3)</v>
      </c>
      <c r="M11" t="str">
        <v>HLTH 1042 TRADITIONAL NATIVE AMERICAN GAMES (1)</v>
      </c>
      <c r="N11" t="str">
        <v>Course not listed. Detail in comments (2 cr.)</v>
      </c>
      <c r="O11" t="str">
        <v>AGRI 1048 GARDENING (1)</v>
      </c>
    </row>
    <row r="12" spans="1:15">
      <c r="A12" t="str">
        <v>Course not listed. Detail in comments (2 cr.)</v>
      </c>
      <c r="B12" t="str">
        <v>NASP 2230 DAKOTA CULTURE AND TRADITION (3)</v>
      </c>
      <c r="F12" t="str">
        <v>ENGL 1040 CREATIVE WRITING (3)</v>
      </c>
      <c r="G12" t="str">
        <v>Course not listed. Detail in comments (3 cr.)</v>
      </c>
      <c r="H12" t="str">
        <v>CHEM 1090/1094 GENERAL CHEMISTRY I (4)</v>
      </c>
      <c r="I12" t="str">
        <v>INFO 2400 WEB DESIGN (3)</v>
      </c>
      <c r="J12" t="str">
        <v>ECON 2110 PRINCIPLES OF MACROECONOMICS (3)</v>
      </c>
      <c r="M12" t="str">
        <v>HLTH 1043 BEADING (1)</v>
      </c>
      <c r="N12" t="str">
        <v>Course not listed. Detail in comments (1 cr.)</v>
      </c>
      <c r="O12" t="str">
        <v>AGRI 1150/1154 AQUACULTURE SCIENCE/ AQUACULTURE SCIENCE LAB (4)</v>
      </c>
    </row>
    <row r="13" spans="1:15">
      <c r="A13" t="str">
        <v>Course not listed. Detail in comments (1 cr.)</v>
      </c>
      <c r="B13" t="str">
        <v>NASP 2240 OMAHA CULTURE AND TRADITION (3)</v>
      </c>
      <c r="F13" t="str">
        <v>ENGL 1050 JOURNALISTIC WRITING (3)</v>
      </c>
      <c r="G13" t="str">
        <v>Course not listed. Detail in comments (2 cr.)</v>
      </c>
      <c r="H13" t="str">
        <v>CHEM 1100/1104 GENERAL CHEMISTRY II (4)</v>
      </c>
      <c r="I13" t="str">
        <v>INFO 2420 INTRODUCTION TO COMPUTER AGE GRAPHIC DESIGN (3)</v>
      </c>
      <c r="J13" t="str">
        <v>EDUC 2030 MULTICULTURAL EDUCATION (3)</v>
      </c>
      <c r="M13" t="str">
        <v>HLTH 1044 NATIVE AMERICAN CLOTHING DESIGN AND CONSTRUCTION (1)</v>
      </c>
      <c r="N13" t="str">
        <v>Exempt from requirement after speaking with Registrar. Detail in comments.</v>
      </c>
      <c r="O13" t="str">
        <v>AGRI 1010/1014 DIVERSITY OF FOOD PRODUCTION SYSTEMS/DIVERSITY OF FOOD SYSTEMS LAB (4)</v>
      </c>
    </row>
    <row r="14" spans="1:15">
      <c r="A14" t="str">
        <v>Exempt from requirement after speaking with Registrar. Detail in comments.</v>
      </c>
      <c r="B14" t="str">
        <v>NASP 2300 TRIBAL GOVERNMENT AND POLITICS (3)</v>
      </c>
      <c r="F14" t="str">
        <v>ENGL 1150 CRITICAL THINKING (3)</v>
      </c>
      <c r="G14" t="str">
        <v>Course not listed. Detail in comments (1 cr.)</v>
      </c>
      <c r="H14" t="str">
        <v>PHYS 1100/1104 PHYSICAL SCIENCE (4)</v>
      </c>
      <c r="I14" t="str">
        <v>INFO 2500 ADVANCED WEBSITE DESIGN (3)</v>
      </c>
      <c r="J14" t="str">
        <v>EDUC 2050 THE EXCEPTIONAL LEARNER IN THE CLASSROOM (3)</v>
      </c>
      <c r="M14" t="str">
        <v>HLTH 1044 NATIVE AMERICAN CLOTHING DESIGN AND CONSTRUCTION (2)</v>
      </c>
      <c r="O14" t="str">
        <v>AGRI 1050 FOOD PERSERVATION (1)</v>
      </c>
    </row>
    <row r="15" spans="1:15">
      <c r="B15" t="str">
        <v>Course not listed. Detail in comments (4 cr.)</v>
      </c>
      <c r="F15" t="str">
        <v>ENGL 2100 INTRODUCTION TO LITERATURE (3)</v>
      </c>
      <c r="G15" t="str">
        <v>Exempt from requirement after speaking with Registrar. Detail in comments.</v>
      </c>
      <c r="H15" t="str">
        <v>PHYS 1200/1204 APPLIED PHYSICS (4)</v>
      </c>
      <c r="I15" t="str">
        <v>Course not listed. Detail in comments (4 cr.)</v>
      </c>
      <c r="J15" t="str">
        <v>EDUC 2070 ADDITIONAL LANGUAGE ACQUISITION AND DEVELOPMENT (3)</v>
      </c>
      <c r="M15" t="str">
        <v>HLTH 1044 NATIVE AMERICAN CLOTHING DESIGN AND CONSTRUCTION (3)</v>
      </c>
      <c r="O15" t="str">
        <v>AGRI 2340 NATIVE AMERICAN TRADITIONAL FOODS (3)</v>
      </c>
    </row>
    <row r="16" spans="1:15">
      <c r="B16" t="str">
        <v>Course not listed. Detail in comments (3 cr.)</v>
      </c>
      <c r="F16" t="str">
        <v>ENGL 2170 AMERIAN LITERATURE SINCE 1865 (3)</v>
      </c>
      <c r="H16" t="str">
        <v>Course not listed. Detail in comments (4 cr.)</v>
      </c>
      <c r="I16" t="str">
        <v>Course not listed. Detail in comments (3 cr.)</v>
      </c>
      <c r="J16" t="str">
        <v>ENGL 1050 JOURNALISTIC WRITING (3)</v>
      </c>
      <c r="M16" t="str">
        <v>HLTH 1045 ARCHERY/HUNTING SAFETY (1)</v>
      </c>
      <c r="O16" t="str">
        <v>AGRI 2900 SPECIAL TOPICS (1)</v>
      </c>
    </row>
    <row r="17" spans="2:15">
      <c r="B17" t="str">
        <v>Course not listed. Detail in comments (2 cr.)</v>
      </c>
      <c r="F17" t="str">
        <v>HIST 1110 WORLD HISTORY I (3)</v>
      </c>
      <c r="H17" t="str">
        <v>Course not listed. Detail in comments (3 cr.)</v>
      </c>
      <c r="I17" t="str">
        <v>Course not listed. Detail in comments (2 cr.)</v>
      </c>
      <c r="J17" t="str">
        <v>GEOG 1010 WORLD REGIONAL GEOGRAPHY (3)</v>
      </c>
      <c r="M17" t="str">
        <v>HLTH 1046 AIHEC (1)</v>
      </c>
      <c r="O17" t="str">
        <v>AGRI 2900 SPECIAL TOPICS (2)</v>
      </c>
    </row>
    <row r="18" spans="2:15">
      <c r="B18" t="str">
        <v>Course not listed. Detail in comments (1 cr.)</v>
      </c>
      <c r="F18" t="str">
        <v>HIST 1111 WORLD HISTORY II (3)</v>
      </c>
      <c r="H18" t="str">
        <v>Course not listed. Detail in comments (2 cr.)</v>
      </c>
      <c r="I18" t="str">
        <v>Course not listed. Detail in comments (1 cr.)</v>
      </c>
      <c r="J18" t="str">
        <v>HIST 1110 WORLD HISTORY I (3)</v>
      </c>
      <c r="M18" t="str">
        <v>HLTH 1047 FATHERHOOD AND MOTHERHOOD IS SACRED (1)</v>
      </c>
      <c r="O18" t="str">
        <v>AGRI 2900 SPECIAL TOPICS (3)</v>
      </c>
    </row>
    <row r="19" spans="2:15">
      <c r="B19" t="str">
        <v>Exempt from requirement after speaking with Registrar. Detail in comments.</v>
      </c>
      <c r="F19" t="str">
        <v>HIST 2010 AMERICAN HISTORY I (3)</v>
      </c>
      <c r="H19" t="str">
        <v>Course not listed. Detail in comments (1 cr.)</v>
      </c>
      <c r="I19" t="str">
        <v>Exempt from requirement after speaking with Registrar. Detail in comments.</v>
      </c>
      <c r="J19" t="str">
        <v>HIST 1111 WORLD HISTORY II (3)</v>
      </c>
      <c r="M19" t="str">
        <v>HLTH 1060 COMPREHENSIVE MEDICAL TERMINOLOGY (3)</v>
      </c>
      <c r="O19" t="str">
        <v>AGRI 2990 INTERNSHIPS (1)</v>
      </c>
    </row>
    <row r="20" spans="2:15">
      <c r="F20" t="str">
        <v>HIST 2020 AMERICAN HISTORY II (3)</v>
      </c>
      <c r="H20" t="str">
        <v>Exempt from requirement after speaking with Registrar. Detail in comments.</v>
      </c>
      <c r="J20" t="str">
        <v>HIST 2010 AMERICAN HISTORY I (3)</v>
      </c>
      <c r="M20" t="str">
        <v>HLTH 2300 INTRODUCTION TO NUTRITION (3)</v>
      </c>
      <c r="O20" t="str">
        <v>AGRI 2990 INTERNSHIPS (2)</v>
      </c>
    </row>
    <row r="21" spans="2:15">
      <c r="F21" t="str">
        <v>MUSC 1010 INTRODUCTION TO MUSIC (3)</v>
      </c>
      <c r="J21" t="str">
        <v>HIST 2020 AMERICAN HISTORY II (3)</v>
      </c>
      <c r="M21" t="str">
        <v>HLTH 2310 HEALTH EDUCATION AND WELLNESS (3)</v>
      </c>
      <c r="O21" t="str">
        <v>AGRI 2990 INTERNSHIPS (3)</v>
      </c>
    </row>
    <row r="22" spans="2:15">
      <c r="F22" t="str">
        <v>NASP 1050 NATIVE AMERICAN WORLD VIEWS (3)</v>
      </c>
      <c r="J22" t="str">
        <v>HMSV 2150 MULTICULTURAL COUNSELING (2)</v>
      </c>
      <c r="M22" t="str">
        <v>NASP 1090 NATIVE AMERICAN ARTS (3)</v>
      </c>
      <c r="O22" t="str">
        <v>AGRI 2990 INTERNSHIPS (4)</v>
      </c>
    </row>
    <row r="23" spans="2:15">
      <c r="F23" t="str">
        <v>NASP 1080 NATIVE AMERICAN EDUCATION (3)</v>
      </c>
      <c r="J23" t="str">
        <v>IEVH 1010 INTRODUCTION TO NATURAL RESOURCES (3)</v>
      </c>
      <c r="M23" t="str">
        <v>NASP 1140 NATIVE AMERICAN SPIRITUALITY (3)</v>
      </c>
      <c r="O23" t="str">
        <v>ARTS 1010 INTRODUCTION TO THE VISUAL ARTS (3)</v>
      </c>
    </row>
    <row r="24" spans="2:15">
      <c r="F24" t="str">
        <v>NASP 1090 NATIVE AMERICAN ARTS (3)</v>
      </c>
      <c r="J24" t="str">
        <v>IEVH 2020 ENVIRONMENTAL RESOURCE MANAGEMENT (3)</v>
      </c>
      <c r="M24" t="str">
        <v>NURA 1110 NURSE AIDE (4)</v>
      </c>
      <c r="O24" t="str">
        <v>ARTS 1050 INTRODUCTION TO ART HISTORY &amp; CRITICISM I (3)</v>
      </c>
    </row>
    <row r="25" spans="2:15">
      <c r="F25" t="str">
        <v>NASP 1100 NATIVE AMERICAN MUSIC (3)</v>
      </c>
      <c r="J25" t="str">
        <v>NASP 1070 NATIVE AMERICAN ARCHIVAL RESEARCH (3)</v>
      </c>
      <c r="M25" t="str">
        <v>NURA 1190 MEDICATION AIDE (3)</v>
      </c>
      <c r="O25" t="str">
        <v>ARTS 1060 INTRO TO ART HISTORY AND CRITICISM II (3)</v>
      </c>
    </row>
    <row r="26" spans="2:15">
      <c r="F26" t="str">
        <v>NASP 1130 NATIVE AMERICAN MYTHOLOGY (3)</v>
      </c>
      <c r="J26" t="str">
        <v>NASP 2010 INTRODUCTION TO TRIBAL NATION BUILDING (3)</v>
      </c>
      <c r="M26" t="str">
        <v>Course not listed. Detail in comments (4 cr.)</v>
      </c>
      <c r="O26" t="str">
        <v>ARTS 1100 BASIC DESIGN (3)</v>
      </c>
    </row>
    <row r="27" spans="2:15">
      <c r="F27" t="str">
        <v>NASP 1140 NATIVE AMERICAN SPIRITUALITY (3)</v>
      </c>
      <c r="J27" t="str">
        <v>NASP 2120 NATIVE AMERICAN COMMUNITY-BASED RESEARCH (3)</v>
      </c>
      <c r="M27" t="str">
        <v>Course not listed. Detail in comments (3 cr.)</v>
      </c>
      <c r="O27" t="str">
        <v>ARTS 1200 DRAWING (1)</v>
      </c>
    </row>
    <row r="28" spans="2:15">
      <c r="F28" t="str">
        <v>NASP 1410 UmóⁿHoⁿ  LANGUAGE I (4)</v>
      </c>
      <c r="J28" t="str">
        <v>NASP 2300 TRIBAL GOVERNMENT AND POLITICS (3)</v>
      </c>
      <c r="M28" t="str">
        <v>Course not listed. Detail in comments (2 cr.)</v>
      </c>
      <c r="O28" t="str">
        <v>ARTS 1200 DRAWING (2)</v>
      </c>
    </row>
    <row r="29" spans="2:15">
      <c r="F29" t="str">
        <v>NASP 1420 UmóⁿHoⁿ LANGUAGE II (4)</v>
      </c>
      <c r="J29" t="str">
        <v>NASP 2810 CONTEMPORARY NATIVE ISSUES (3)</v>
      </c>
      <c r="M29" t="str">
        <v>Course not listed. Detail in comments (1 cr.)</v>
      </c>
      <c r="O29" t="str">
        <v>ARTS 1200 DRAWING (3)</v>
      </c>
    </row>
    <row r="30" spans="2:15">
      <c r="F30" t="str">
        <v>NASP 1510 DAKOTA LANGUAGE I (4)</v>
      </c>
      <c r="J30" t="str">
        <v>PHYS 2000 UNDERSTANDING AND OBSERVING WEATHER (3)</v>
      </c>
      <c r="M30" t="str">
        <v>Exempt from requirement after speaking with Registrar. Detail in comments.</v>
      </c>
      <c r="O30" t="str">
        <v>ARTS 1300 PAINTING (1)</v>
      </c>
    </row>
    <row r="31" spans="2:15">
      <c r="F31" t="str">
        <v>NASP 1520 DAKOTA LANGUAGE II (4)</v>
      </c>
      <c r="J31" t="str">
        <v>PHYS 2400 INTRODUCTION TO CLIMATE SCIENCE</v>
      </c>
      <c r="O31" t="str">
        <v>ARTS 1300 PAINTING (2)</v>
      </c>
    </row>
    <row r="32" spans="2:15">
      <c r="F32" t="str">
        <v>NASP 2110 NATIVE AMERICAN LITERATURE (3)</v>
      </c>
      <c r="J32" t="str">
        <v>POLS 1600 INTERNATIONAL RELATIONS (3)</v>
      </c>
      <c r="O32" t="str">
        <v>ARTS 1300 PAINTING (3)</v>
      </c>
    </row>
    <row r="33" spans="6:15">
      <c r="F33" t="str">
        <v>NASP 2300 TRIBAL GOVERNMENT AND POLITICS (3)</v>
      </c>
      <c r="J33" t="str">
        <v>SOCI 1010 INTRODUCTION TO SOCIOLOGY (3)</v>
      </c>
      <c r="O33" t="str">
        <v>ARTS 1400 SCULPTURE (1)</v>
      </c>
    </row>
    <row r="34" spans="6:15">
      <c r="F34" t="str">
        <v>NASP 2340 GRANT WRITING IN TRIBAL DEVELOPMENT (3)</v>
      </c>
      <c r="J34" t="str">
        <v>SOCI 1400 INTRODUCTION TO CULTURAL ANTHROPOLOGY (3)</v>
      </c>
      <c r="O34" t="str">
        <v>ARTS 1400 SCULPTURE (2)</v>
      </c>
    </row>
    <row r="35" spans="6:15">
      <c r="F35" t="str">
        <v>NASP 2350 GRANT WRITING IN TRIBAL DEVELOPMENT II (3)</v>
      </c>
      <c r="J35" t="str">
        <v>SOCI 2010 SOCIAL PROBLEMS (3)</v>
      </c>
      <c r="O35" t="str">
        <v>ARTS 1400 SCULPTURE (3)</v>
      </c>
    </row>
    <row r="36" spans="6:15">
      <c r="F36" t="str">
        <v>NASP 2430 OMAHA LANGUAGE III (3)</v>
      </c>
      <c r="J36" t="str">
        <v>SOCI 2150 EXPLORING UNITY &amp; DIVERISTY (3)</v>
      </c>
      <c r="O36" t="str">
        <v>ARTS 2900 SPECIAL TOPICS (1)</v>
      </c>
    </row>
    <row r="37" spans="6:15">
      <c r="F37" t="str">
        <v>NASP 2440 OMAHA LANGUAGE IV (3)</v>
      </c>
      <c r="J37" t="str">
        <v>SPAN 1010 ELEMTENTARY SPANISH I (5)</v>
      </c>
      <c r="O37" t="str">
        <v>ARTS 2900 SPECIAL TOPICS (2)</v>
      </c>
    </row>
    <row r="38" spans="6:15">
      <c r="F38" t="str">
        <v>NASP 2530 DAKOTA LANGUAGE III (3)</v>
      </c>
      <c r="J38" t="str">
        <v>SPAN 1020 ELEMENTARY SPANISH II (5)</v>
      </c>
      <c r="O38" t="str">
        <v>ARTS 2900 SPECIAL TOPICS (3)</v>
      </c>
    </row>
    <row r="39" spans="6:15">
      <c r="F39" t="str">
        <v>NASP 2540 DAKOTA LANGUAGE IV (3)</v>
      </c>
      <c r="J39" t="str">
        <v>SPAN 2010 INTERMEDIATE SPANISH I (3)</v>
      </c>
      <c r="O39" t="str">
        <v>ARTS 2990 INTERNSHIP (1)</v>
      </c>
    </row>
    <row r="40" spans="6:15">
      <c r="F40" t="str">
        <v>PSYC 1810 INTRODUCTION TO PSYCHOLOGY (3)</v>
      </c>
      <c r="J40" t="str">
        <v>SPAN 2020 INTERMEDIATE SPANISH II (3)</v>
      </c>
      <c r="O40" t="str">
        <v>ARTS 2990 INTERNSHIP (2)</v>
      </c>
    </row>
    <row r="41" spans="6:15">
      <c r="F41" t="str">
        <v>PSYC 2000 HUMAN SEXUALITY (3)</v>
      </c>
      <c r="J41" t="str">
        <v>Course not listed. Detail in comments (4 cr.)</v>
      </c>
      <c r="O41" t="str">
        <v>ARTS 2990 INTERNSHIP (3)</v>
      </c>
    </row>
    <row r="42" spans="6:15">
      <c r="F42" t="str">
        <v>PSYC 2030 DEVELOPMENTAL PSYCHOLOGY (3)</v>
      </c>
      <c r="J42" t="str">
        <v>Course not listed. Detail in comments (3 cr.)</v>
      </c>
      <c r="O42" t="str">
        <v>ARTS 2990 INTERNSHIP (4)</v>
      </c>
    </row>
    <row r="43" spans="6:15">
      <c r="F43" t="str">
        <v>PSYC 2500 ABNORMAL PSYCHOLOGY (3)</v>
      </c>
      <c r="J43" t="str">
        <v>Course not listed. Detail in comments (2 cr.)</v>
      </c>
      <c r="O43" t="str">
        <v>AUTO 1010 EXPLORATORY MECHANICS (3)</v>
      </c>
    </row>
    <row r="44" spans="6:15">
      <c r="F44" t="str">
        <v>SOCI 1010 INTRODUCTION TO SOCIOLOGY (3)</v>
      </c>
      <c r="J44" t="str">
        <v>Course not listed. Detail in comments (1 cr.)</v>
      </c>
      <c r="O44" t="str">
        <v>AUTO 1020 AUTOMOTIVE POWER TRAIN (3)</v>
      </c>
    </row>
    <row r="45" spans="6:15">
      <c r="F45" t="str">
        <v>SOCI 1400 INTRODUCTION TO CULTURAL ANTHROPOLOGY (3)</v>
      </c>
      <c r="J45" t="str">
        <v>Exempt from requirement after speaking with Registrar. Detail in comments.</v>
      </c>
      <c r="O45" t="str">
        <v>AUTO 2900 SPECIAL TOPICS (1)</v>
      </c>
    </row>
    <row r="46" spans="6:15">
      <c r="F46" t="str">
        <v>SPAN 1010 ELEMTENTARY SPANISH I (5)</v>
      </c>
      <c r="O46" t="str">
        <v>AUTO 2900 SPECIAL TOPICS (2)</v>
      </c>
    </row>
    <row r="47" spans="6:15">
      <c r="F47" t="str">
        <v>SPAN 1020 ELEMENTARY SPANISH II (5)</v>
      </c>
      <c r="O47" t="str">
        <v>AUTO 2900 SPECIAL TOPICS (3)</v>
      </c>
    </row>
    <row r="48" spans="6:15">
      <c r="F48" t="str">
        <v>SPAN 2010 INTERMEDIATE SPANISH I (3)</v>
      </c>
      <c r="O48" t="str">
        <v>AUTO 2990 INTERNSHIP (1)</v>
      </c>
    </row>
    <row r="49" spans="6:15">
      <c r="F49" t="str">
        <v>SPAN 2020 INTERMEDIATE SPANISH II (3)</v>
      </c>
      <c r="O49" t="str">
        <v>AUTO 2990 INTERNSHIP (2)</v>
      </c>
    </row>
    <row r="50" spans="6:15">
      <c r="F50" t="str">
        <v>Course not listed. Detail in comments (4 cr.)</v>
      </c>
      <c r="O50" t="str">
        <v>AUTO 2990 INTERNSHIP (3)</v>
      </c>
    </row>
    <row r="51" spans="6:15">
      <c r="F51" t="str">
        <v>Course not listed. Detail in comments (3 cr.)</v>
      </c>
      <c r="O51" t="str">
        <v>AUTO 2990 INTERNSHIP (4)</v>
      </c>
    </row>
    <row r="52" spans="6:15">
      <c r="F52" t="str">
        <v>Course not listed. Detail in comments (2 cr.)</v>
      </c>
      <c r="O52" t="str">
        <v>BIOS 1010/1014 GENERAL BIOLOGY (4)</v>
      </c>
    </row>
    <row r="53" spans="6:15">
      <c r="F53" t="str">
        <v>Course not listed. Detail in comments (1 cr.)</v>
      </c>
      <c r="O53" t="str">
        <v>BIOS 1110/1114 GENERAL BOTANY (4)</v>
      </c>
    </row>
    <row r="54" spans="6:15">
      <c r="F54" t="str">
        <v>Exempt from requirement after speaking with Registrar. Detail in comments.</v>
      </c>
      <c r="O54" t="str">
        <v>BIOS 1200/1204 CONCEPTS OF ECOLOGY (4)</v>
      </c>
    </row>
    <row r="55" spans="6:15">
      <c r="O55" t="str">
        <v>BIOS 1210/1214 INTRODUCTION TO GEOLOGY (4)</v>
      </c>
    </row>
    <row r="56" spans="6:15">
      <c r="O56" t="str">
        <v>BIOS 2030 INTRODUCTION TO ENVIRONMENTAL ISSUES (3)</v>
      </c>
    </row>
    <row r="57" spans="6:15">
      <c r="O57" t="str">
        <v>BIOS 2250/2254 HUMAN ANATOMY AND PHYSIOLOGY I (4)</v>
      </c>
    </row>
    <row r="58" spans="6:15">
      <c r="O58" t="str">
        <v>BIOS 2260/2264 HUMAN ANATOMY AND PHYSIOLOGY II (4)</v>
      </c>
    </row>
    <row r="59" spans="6:15">
      <c r="O59" t="str">
        <v>BIOS 2460/2464 MICROBIOLOGY (4)</v>
      </c>
    </row>
    <row r="60" spans="6:15">
      <c r="O60" t="str">
        <v>BIOS 2900 SPECIAL TOPICS (1)</v>
      </c>
    </row>
    <row r="61" spans="6:15">
      <c r="O61" t="str">
        <v>BIOS 2900 SPECIAL TOPICS (2)</v>
      </c>
    </row>
    <row r="62" spans="6:15">
      <c r="O62" t="str">
        <v>BIOS 2900 SPECIAL TOPICS (3)</v>
      </c>
    </row>
    <row r="63" spans="6:15">
      <c r="O63" t="str">
        <v>BIOS 2990 INTERNSHIP (1)</v>
      </c>
    </row>
    <row r="64" spans="6:15">
      <c r="O64" t="str">
        <v>BIOS 2990 INTERNSHIP (2)</v>
      </c>
    </row>
    <row r="65" spans="15:15">
      <c r="O65" t="str">
        <v>BIOS 2990 INTERNSHIP (3)</v>
      </c>
    </row>
    <row r="66" spans="15:15">
      <c r="O66" t="str">
        <v>BIOS 2990 INTERNSHIP (4)</v>
      </c>
    </row>
    <row r="67" spans="15:15">
      <c r="O67" t="str">
        <v>BSAD 1040 PERSONAL FINANCE (3)</v>
      </c>
    </row>
    <row r="68" spans="15:15">
      <c r="O68" t="str">
        <v>BSAD 1050 INTRODUCTION TO BUSINESS (3)</v>
      </c>
    </row>
    <row r="69" spans="15:15">
      <c r="O69" t="str">
        <v>BSAD 2050 BUSINESS COMMUNICATION (3)</v>
      </c>
    </row>
    <row r="70" spans="15:15">
      <c r="O70" t="str">
        <v>BSAD 2310 ETHICS (3)</v>
      </c>
    </row>
    <row r="71" spans="15:15">
      <c r="O71" t="str">
        <v>BSAD 2520 PRINCIPLES OF MARKETING (3)</v>
      </c>
    </row>
    <row r="72" spans="15:15">
      <c r="O72" t="str">
        <v>BSAD 2700 BUSINESS LAW I (3)</v>
      </c>
    </row>
    <row r="73" spans="15:15">
      <c r="O73" t="str">
        <v>BSAD 2710 BUSINESS LAW II (3)</v>
      </c>
    </row>
    <row r="74" spans="15:15">
      <c r="O74" t="str">
        <v>BSAD 2900 SPECIAL TOPICS (1)</v>
      </c>
    </row>
    <row r="75" spans="15:15">
      <c r="O75" t="str">
        <v>BSAD 2900 SPECIAL TOPICS (2)</v>
      </c>
    </row>
    <row r="76" spans="15:15">
      <c r="O76" t="str">
        <v>BSAD 2900 SPECIAL TOPICS (3)</v>
      </c>
    </row>
    <row r="77" spans="15:15">
      <c r="O77" t="str">
        <v>BSAD 2990 INTERNSHIP (1)</v>
      </c>
    </row>
    <row r="78" spans="15:15">
      <c r="O78" t="str">
        <v>BSAD 2990 INTERNSHIP (2)</v>
      </c>
    </row>
    <row r="79" spans="15:15">
      <c r="O79" t="str">
        <v>BSAD 2990 INTERNSHIP (3)</v>
      </c>
    </row>
    <row r="80" spans="15:15">
      <c r="O80" t="str">
        <v>BSAD 2990 INTERNSHIP (4)</v>
      </c>
    </row>
    <row r="81" spans="15:15">
      <c r="O81" t="str">
        <v>CHEM 1050/1054 APPLIED ENVRIONMENTAL CHEMISTRY &amp; CONSERVATION BIOLOGY (4)</v>
      </c>
    </row>
    <row r="82" spans="15:15">
      <c r="O82" t="str">
        <v>CHEM 1090/1094 GENERAL CHEMISTRY I (4)</v>
      </c>
    </row>
    <row r="83" spans="15:15">
      <c r="O83" t="str">
        <v>CHEM 1100/1104 GENERAL CHEMISTRY II (4)</v>
      </c>
    </row>
    <row r="84" spans="15:15">
      <c r="O84" t="str">
        <v>CHEM 2510 ORGANIC CHEMISTRY I / CHEM 2514 ORGANIC CHEMISTRY I LAB (4)</v>
      </c>
    </row>
    <row r="85" spans="15:15">
      <c r="O85" t="str">
        <v>CHEM 2900 SPECIAL TOPICS (1)</v>
      </c>
    </row>
    <row r="86" spans="15:15">
      <c r="O86" t="str">
        <v>CHEM 2900 SPECIAL TOPICS (2)</v>
      </c>
    </row>
    <row r="87" spans="15:15">
      <c r="O87" t="str">
        <v>CHEM 2900 SPECIAL TOPICS (3)</v>
      </c>
    </row>
    <row r="88" spans="15:15">
      <c r="O88" t="str">
        <v>CHEM 2990 INTERNSHIP (1)</v>
      </c>
    </row>
    <row r="89" spans="15:15">
      <c r="O89" t="str">
        <v>CHEM 2990 INTERNSHIP (2)</v>
      </c>
    </row>
    <row r="90" spans="15:15">
      <c r="O90" t="str">
        <v>CHEM 2990 INTERNSHIP (3)</v>
      </c>
    </row>
    <row r="91" spans="15:15">
      <c r="O91" t="str">
        <v>CHEM 2990 INTERNSHIP (4)</v>
      </c>
    </row>
    <row r="92" spans="15:15">
      <c r="O92" t="str">
        <v>CNST 1000 CONSTRUCTION SAFETY (1)</v>
      </c>
    </row>
    <row r="93" spans="15:15">
      <c r="O93" t="str">
        <v>CNST 1010 FUNDAMENTALS OF CARPENTRY (3)</v>
      </c>
    </row>
    <row r="94" spans="15:15">
      <c r="O94" t="str">
        <v>CNST 1020 CONSTRUCTION THEORY (3)</v>
      </c>
    </row>
    <row r="95" spans="15:15">
      <c r="O95" t="str">
        <v>CNST 1030 BLUEPRINT READING (3)</v>
      </c>
    </row>
    <row r="96" spans="15:15">
      <c r="O96" t="str">
        <v>CNST 1040 PRACTICAL CARPENTRY I (3)</v>
      </c>
    </row>
    <row r="97" spans="15:15">
      <c r="O97" t="str">
        <v>CNST 1050 FRAMING AND EXTERIOR FINISHING (3)</v>
      </c>
    </row>
    <row r="98" spans="15:15">
      <c r="O98" t="str">
        <v>CNST 1070 PRACTICAL CARPENTRY II (3)</v>
      </c>
    </row>
    <row r="99" spans="15:15">
      <c r="O99" t="str">
        <v>CNST 1080 PRACTICAL CARPENTRY III (3)</v>
      </c>
    </row>
    <row r="100" spans="15:15">
      <c r="O100" t="str">
        <v>CNST 1090 INTERIOR FINISHING (3)</v>
      </c>
    </row>
    <row r="101" spans="15:15">
      <c r="O101" t="str">
        <v>CNST 2900 SPECIAL TOPICS (1)</v>
      </c>
    </row>
    <row r="102" spans="15:15">
      <c r="O102" t="str">
        <v>CNST 2900 SPECIAL TOPICS (2)</v>
      </c>
    </row>
    <row r="103" spans="15:15">
      <c r="O103" t="str">
        <v>CNST 2900 SPECIAL TOPICS (3)</v>
      </c>
    </row>
    <row r="104" spans="15:15">
      <c r="O104" t="str">
        <v>CNST 2990 INTERNSHIP (1)</v>
      </c>
    </row>
    <row r="105" spans="15:15">
      <c r="O105" t="str">
        <v>CNST 2990 INTERNSHIP (2)</v>
      </c>
    </row>
    <row r="106" spans="15:15">
      <c r="O106" t="str">
        <v>CNST 2990 INTERNSHIP (3)</v>
      </c>
    </row>
    <row r="107" spans="15:15">
      <c r="O107" t="str">
        <v>CNST 2990 INTERNSHIP (4)</v>
      </c>
    </row>
    <row r="108" spans="15:15">
      <c r="O108" t="str">
        <v>CRIM 1010 INTRODUCTION TO CRIMINAL JUSTICE (3)</v>
      </c>
    </row>
    <row r="109" spans="15:15">
      <c r="O109" t="str">
        <v>CRIM 1020 INTRODUCTION TO CORRECTIONS (3)</v>
      </c>
    </row>
    <row r="110" spans="15:15">
      <c r="O110" t="str">
        <v>CRIM 2030 POLICE AND SOCIETY (3)</v>
      </c>
    </row>
    <row r="111" spans="15:15">
      <c r="O111" t="str">
        <v>CRIM 2100 JUVENILLE JUSTICE (3)</v>
      </c>
    </row>
    <row r="112" spans="15:15">
      <c r="O112" t="str">
        <v>CRIM 2900 SPECIAL TOPICS (1)</v>
      </c>
    </row>
    <row r="113" spans="15:15">
      <c r="O113" t="str">
        <v>CRIM 2900 SPECIAL TOPICS (2)</v>
      </c>
    </row>
    <row r="114" spans="15:15">
      <c r="O114" t="str">
        <v>CRIM 2900 SPECIAL TOPICS (3)</v>
      </c>
    </row>
    <row r="115" spans="15:15">
      <c r="O115" t="str">
        <v>CRIM 2990 INTERNSHIP (1)</v>
      </c>
    </row>
    <row r="116" spans="15:15">
      <c r="O116" t="str">
        <v>CRIM 2990 INTERNSHIP (2)</v>
      </c>
    </row>
    <row r="117" spans="15:15">
      <c r="O117" t="str">
        <v>CRIM 2990 INTERNSHIP (3)</v>
      </c>
    </row>
    <row r="118" spans="15:15">
      <c r="O118" t="str">
        <v>CRIM 2990 INTERNSHIP (4)</v>
      </c>
    </row>
    <row r="119" spans="15:15">
      <c r="O119" t="str">
        <v>ECED 1050 EXPRESSIVE ARTS (3)</v>
      </c>
    </row>
    <row r="120" spans="15:15">
      <c r="O120" t="str">
        <v>ECED 1060 OBSERVATION, ASSESSMENT, AND GUIDANCE (3)</v>
      </c>
    </row>
    <row r="121" spans="15:15">
      <c r="O121" t="str">
        <v>ECED 1110 INFANT/TODDLER DEVELOPMENT (3)</v>
      </c>
    </row>
    <row r="122" spans="15:15">
      <c r="O122" t="str">
        <v>ECED 1120 PRESCHOOL CHILD DEVELOPMENT (2)</v>
      </c>
    </row>
    <row r="123" spans="15:15">
      <c r="O123" t="str">
        <v>ECED 1150 INTRODUCTION TO EARLY CHILDHOOD EDUCATION (3)</v>
      </c>
    </row>
    <row r="124" spans="15:15">
      <c r="O124" t="str">
        <v>ECED 1160 EARLY LANGUAGE LITERACY (3)</v>
      </c>
    </row>
    <row r="125" spans="15:15">
      <c r="O125" t="str">
        <v>ECED 1220 PRE-PRACTICUM (1)</v>
      </c>
    </row>
    <row r="126" spans="15:15">
      <c r="O126" t="str">
        <v>ECED 1230 SCHOOL AGE CHILD DEVELOPMENT (2)</v>
      </c>
    </row>
    <row r="127" spans="15:15">
      <c r="O127" t="str">
        <v>ECED 1260 EARLY CHILDHOOD HEALTH, SAFETY &amp; NUTRITION (3)</v>
      </c>
    </row>
    <row r="128" spans="15:15">
      <c r="O128" t="str">
        <v>ECED 1610 INFANT PRACTICUM (1)</v>
      </c>
    </row>
    <row r="129" spans="15:15">
      <c r="O129" t="str">
        <v>ECED 1620 TODDLER PRACTICUM (1)</v>
      </c>
    </row>
    <row r="130" spans="15:15">
      <c r="O130" t="str">
        <v>ECED 1630 PRESCHOOL PRACTICUM (1)</v>
      </c>
    </row>
    <row r="131" spans="15:15">
      <c r="O131" t="str">
        <v>ECED 1640 SCHOOL-AGE PRACTICUM (1)</v>
      </c>
    </row>
    <row r="132" spans="15:15">
      <c r="O132" t="str">
        <v>ECED 2050 CHILDREN WITH EXCEPTIONALITIES (3)</v>
      </c>
    </row>
    <row r="133" spans="15:15">
      <c r="O133" t="str">
        <v>ECED 2060 EARLY CHILDHOOD EDUCATION CURRICULUM PLANNING (3)</v>
      </c>
    </row>
    <row r="134" spans="15:15">
      <c r="O134" t="str">
        <v>ECED 2070 FAMILY AND COMMUNITY RELATIONSHIPS (3)</v>
      </c>
    </row>
    <row r="135" spans="15:15">
      <c r="O135" t="str">
        <v>ECED 2090 CDA PROFESSIONAL PORTFOLIO: PRESCHOOL</v>
      </c>
    </row>
    <row r="136" spans="15:15">
      <c r="O136" t="str">
        <v>ECED 2450 EARLY CHILDHOOD ADMINISTRATION (3)</v>
      </c>
    </row>
    <row r="137" spans="15:15">
      <c r="O137" t="str">
        <v>ECED 2900 SPECIAL TOPICS (1)</v>
      </c>
    </row>
    <row r="138" spans="15:15">
      <c r="O138" t="str">
        <v>ECED 2900 SPECIAL TOPICS (2)</v>
      </c>
    </row>
    <row r="139" spans="15:15">
      <c r="O139" t="str">
        <v>ECED 2900 SPECIAL TOPICS (3)</v>
      </c>
    </row>
    <row r="140" spans="15:15">
      <c r="O140" t="str">
        <v>ECED 2990 INTERNSHIP (1)</v>
      </c>
    </row>
    <row r="141" spans="15:15">
      <c r="O141" t="str">
        <v>ECED 2990 INTERNSHIP (2)</v>
      </c>
    </row>
    <row r="142" spans="15:15">
      <c r="O142" t="str">
        <v>ECED 2990 INTERNSHIP (3)</v>
      </c>
    </row>
    <row r="143" spans="15:15">
      <c r="O143" t="str">
        <v>ECED 2990 INTERNSHIP (4)</v>
      </c>
    </row>
    <row r="144" spans="15:15">
      <c r="O144" t="str">
        <v>ECON 2110 PRINCIPLES OF MACROECONOMICS (3)</v>
      </c>
    </row>
    <row r="145" spans="15:15">
      <c r="O145" t="str">
        <v>ECON 2120 PRINCIPLES OF MICROECONOMICS (3)</v>
      </c>
    </row>
    <row r="146" spans="15:15">
      <c r="O146" t="str">
        <v>ECON 2900 SPECIAL TOPICS (1)</v>
      </c>
    </row>
    <row r="147" spans="15:15">
      <c r="O147" t="str">
        <v>ECON 2900 SPECIAL TOPICS (2)</v>
      </c>
    </row>
    <row r="148" spans="15:15">
      <c r="O148" t="str">
        <v>ECON 2900 SPECIAL TOPICS (3)</v>
      </c>
    </row>
    <row r="149" spans="15:15">
      <c r="O149" t="str">
        <v>ECON 2990 INTERNSHIP (1)</v>
      </c>
    </row>
    <row r="150" spans="15:15">
      <c r="O150" t="str">
        <v>ECON 2990 INTERNSHIP (2)</v>
      </c>
    </row>
    <row r="151" spans="15:15">
      <c r="O151" t="str">
        <v>ECON 2990 INTERNSHIP (3)</v>
      </c>
    </row>
    <row r="152" spans="15:15">
      <c r="O152" t="str">
        <v>ECON 2990 INTERNSHIP (4)</v>
      </c>
    </row>
    <row r="153" spans="15:15">
      <c r="O153" t="str">
        <v>EDUC 1110 INTRODUCTION TO PROFESSIONAL EDUCATION (3)</v>
      </c>
    </row>
    <row r="154" spans="15:15">
      <c r="O154" t="str">
        <v>EDUC 1111 PROJECT PARA (1)</v>
      </c>
    </row>
    <row r="155" spans="15:15">
      <c r="O155" t="str">
        <v>EDUC 1200 TRAUMA INFORMED PRACTICES IN EDUCATION</v>
      </c>
    </row>
    <row r="156" spans="15:15">
      <c r="O156" t="str">
        <v>EDUC 1700 PROFESSIONAL PRACTICUM (1)</v>
      </c>
    </row>
    <row r="157" spans="15:15">
      <c r="O157" t="str">
        <v>EDUC 1711 PRAXIS CORE (1)</v>
      </c>
    </row>
    <row r="158" spans="15:15">
      <c r="O158" t="str">
        <v>EDUC 2000 EDUCATIONAL PSYCHOLOGY (3)</v>
      </c>
    </row>
    <row r="159" spans="15:15">
      <c r="O159" t="str">
        <v>EDUC 2030 MULTICULTURAL EDUCATION (3)</v>
      </c>
    </row>
    <row r="160" spans="15:15">
      <c r="O160" t="str">
        <v>EDUC 2050 THE EXCEPTIONAL LEARNER IN THE CLASSROOM (3)</v>
      </c>
    </row>
    <row r="161" spans="15:15">
      <c r="O161" t="str">
        <v>EDUC 2070 ADDITIONAL LANGUAGE ACQUISITION AND DEVELOPMENT (3)</v>
      </c>
    </row>
    <row r="162" spans="15:15">
      <c r="O162" t="str">
        <v>EDUC 2590 INSTRUCTIONAL TECHHNOLOGY (3)</v>
      </c>
    </row>
    <row r="163" spans="15:15">
      <c r="O163" t="str">
        <v>EDUC 2700 ONLINE TEACHING CERTIFICATE (3)</v>
      </c>
    </row>
    <row r="164" spans="15:15">
      <c r="O164" t="str">
        <v>EDUC 2720 ONLINE TEACHING CERTIFICATE II: ENGAGING STUDENTS IN ONLINE LEARNING (3)</v>
      </c>
    </row>
    <row r="165" spans="15:15">
      <c r="O165" t="str">
        <v>EDUC 2800 PROFESSIONAL PRACTICUM (1)</v>
      </c>
    </row>
    <row r="166" spans="15:15">
      <c r="O166" t="str">
        <v>EDUC 2900 SPECIAL TOPICS (1)</v>
      </c>
    </row>
    <row r="167" spans="15:15">
      <c r="O167" t="str">
        <v>EDUC 2900 SPECIAL TOPICS (2)</v>
      </c>
    </row>
    <row r="168" spans="15:15">
      <c r="O168" t="str">
        <v>EDUC 2900 SPECIAL TOPICS (3)</v>
      </c>
    </row>
    <row r="169" spans="15:15">
      <c r="O169" t="str">
        <v>EDUC 2990 INTERNSHIP (1)</v>
      </c>
    </row>
    <row r="170" spans="15:15">
      <c r="O170" t="str">
        <v>EDUC 2990 INTERNSHIP (2)</v>
      </c>
    </row>
    <row r="171" spans="15:15">
      <c r="O171" t="str">
        <v>EDUC 2990 INTERNSHIP (3)</v>
      </c>
    </row>
    <row r="172" spans="15:15">
      <c r="O172" t="str">
        <v>EDUC 2990 INTERNSHIP (4)</v>
      </c>
    </row>
    <row r="173" spans="15:15">
      <c r="O173" t="str">
        <v>ENGL 1040 CREATIVE WRITING (3)</v>
      </c>
    </row>
    <row r="174" spans="15:15">
      <c r="O174" t="str">
        <v>ENGL 1050 JOURNALISTIC WRITING (3)</v>
      </c>
    </row>
    <row r="175" spans="15:15">
      <c r="O175" t="str">
        <v>ENGL 1150 CRITICAL THINKING (3)</v>
      </c>
    </row>
    <row r="176" spans="15:15">
      <c r="O176" t="str">
        <v>ENGL 2100 INTRODUCTION TO LITERATURE (3)</v>
      </c>
    </row>
    <row r="177" spans="15:15">
      <c r="O177" t="str">
        <v>ENGL 2170 AMERIAN LITERATURE SINCE 1865 (3)</v>
      </c>
    </row>
    <row r="178" spans="15:15">
      <c r="O178" t="str">
        <v>ENGL 2400 TECHNICAL WRITING (2)</v>
      </c>
    </row>
    <row r="179" spans="15:15">
      <c r="O179" t="str">
        <v>ENGL 2900 SPECIAL TOPICS (1)</v>
      </c>
    </row>
    <row r="180" spans="15:15">
      <c r="O180" t="str">
        <v>ENGL 2900 SPECIAL TOPICS (2)</v>
      </c>
    </row>
    <row r="181" spans="15:15">
      <c r="O181" t="str">
        <v>ENGL 2900 SPECIAL TOPICS (3)</v>
      </c>
    </row>
    <row r="182" spans="15:15">
      <c r="O182" t="str">
        <v>ENGL 2990 INTERNSHIP (1)</v>
      </c>
    </row>
    <row r="183" spans="15:15">
      <c r="O183" t="str">
        <v>ENGL 2990 INTERNSHIP (2)</v>
      </c>
    </row>
    <row r="184" spans="15:15">
      <c r="O184" t="str">
        <v>ENGL 2990 INTERNSHIP (3)</v>
      </c>
    </row>
    <row r="185" spans="15:15">
      <c r="O185" t="str">
        <v>ENGL 2990 INTERNSHIP (4)</v>
      </c>
    </row>
    <row r="186" spans="15:15">
      <c r="O186" t="str">
        <v>ENTR 2040 ENTREPRENEURSHIP FEASIBILITY STUDY (3)</v>
      </c>
    </row>
    <row r="187" spans="15:15">
      <c r="O187" t="str">
        <v>ENTR 2060 ENTREPRENEURSHIP LEGAL ISSUES (3)</v>
      </c>
    </row>
    <row r="188" spans="15:15">
      <c r="O188" t="str">
        <v>ENTR 2900 SPECIAL TOPICS (1)</v>
      </c>
    </row>
    <row r="189" spans="15:15">
      <c r="O189" t="str">
        <v>ENTR 2900 SPECIAL TOPICS (2)</v>
      </c>
    </row>
    <row r="190" spans="15:15">
      <c r="O190" t="str">
        <v>ENTR 2900 SPECIAL TOPICS (3)</v>
      </c>
    </row>
    <row r="191" spans="15:15">
      <c r="O191" t="str">
        <v>ENTR 2990 INTERNSHIP (1)</v>
      </c>
    </row>
    <row r="192" spans="15:15">
      <c r="O192" t="str">
        <v>ENTR 2990 INTERNSHIP (2)</v>
      </c>
    </row>
    <row r="193" spans="15:15">
      <c r="O193" t="str">
        <v>ENTR 2990 INTERNSHIP (3)</v>
      </c>
    </row>
    <row r="194" spans="15:15">
      <c r="O194" t="str">
        <v>ENTR 2990 INTERNSHIP (4)</v>
      </c>
    </row>
    <row r="195" spans="15:15">
      <c r="O195" t="str">
        <v>GEOG 1010 WORLD REGIONAL GEOGRAPHY (3)</v>
      </c>
    </row>
    <row r="196" spans="15:15">
      <c r="O196" t="str">
        <v>GEOG 2900 SPECIAL TOPICS (1)</v>
      </c>
    </row>
    <row r="197" spans="15:15">
      <c r="O197" t="str">
        <v>GEOG 2900 SPECIAL TOPICS (2)</v>
      </c>
    </row>
    <row r="198" spans="15:15">
      <c r="O198" t="str">
        <v>GEOG 2900 SPECIAL TOPICS (3)</v>
      </c>
    </row>
    <row r="199" spans="15:15">
      <c r="O199" t="str">
        <v>GEOG 2990 INTERNSHIP (1)</v>
      </c>
    </row>
    <row r="200" spans="15:15">
      <c r="O200" t="str">
        <v>GEOG 2990 INTERNSHIP (2)</v>
      </c>
    </row>
    <row r="201" spans="15:15">
      <c r="O201" t="str">
        <v>GEOG 2990 INTERNSHIP (3)</v>
      </c>
    </row>
    <row r="202" spans="15:15">
      <c r="O202" t="str">
        <v>GEOG 2990 INTERNSHIP (4)</v>
      </c>
    </row>
    <row r="203" spans="15:15">
      <c r="O203" t="str">
        <v>HIST 1110 WORLD HISTORY I (3)</v>
      </c>
    </row>
    <row r="204" spans="15:15">
      <c r="O204" t="str">
        <v>HIST 1111 WORLD HISTORY II (3)</v>
      </c>
    </row>
    <row r="205" spans="15:15">
      <c r="O205" t="str">
        <v>HIST 2010 AMERICAN HISTORY I (3)</v>
      </c>
    </row>
    <row r="206" spans="15:15">
      <c r="O206" t="str">
        <v>HIST 2020 AMERICAN HISTORY II (3)</v>
      </c>
    </row>
    <row r="207" spans="15:15">
      <c r="O207" t="str">
        <v>HIST 2900 SPECIAL TOPICS (1)</v>
      </c>
    </row>
    <row r="208" spans="15:15">
      <c r="O208" t="str">
        <v>HIST 2900 SPECIAL TOPICS (2)</v>
      </c>
    </row>
    <row r="209" spans="15:15">
      <c r="O209" t="str">
        <v>HIST 2900 SPECIAL TOPICS (3)</v>
      </c>
    </row>
    <row r="210" spans="15:15">
      <c r="O210" t="str">
        <v>HIST 2990 INTERNSHIP (1)</v>
      </c>
    </row>
    <row r="211" spans="15:15">
      <c r="O211" t="str">
        <v>HIST 2990 INTERNSHIP (2)</v>
      </c>
    </row>
    <row r="212" spans="15:15">
      <c r="O212" t="str">
        <v>HIST 2990 INTERNSHIP (3)</v>
      </c>
    </row>
    <row r="213" spans="15:15">
      <c r="O213" t="str">
        <v>HIST 2990 INTERNSHIP (4)</v>
      </c>
    </row>
    <row r="214" spans="15:15">
      <c r="O214" t="str">
        <v>HLTH 1010 INTRODUCTION TO HEALTHCARE (1)</v>
      </c>
    </row>
    <row r="215" spans="15:15">
      <c r="O215" t="str">
        <v>HLTH 1020 FIRST AID/CPR (1)</v>
      </c>
    </row>
    <row r="216" spans="15:15">
      <c r="O216" t="str">
        <v>HLTH 1040 PHYSICAL ACTIVITY (1)</v>
      </c>
    </row>
    <row r="217" spans="15:15">
      <c r="O217" t="str">
        <v>HLTH 1041 SOCIAL ACTIVITY (1)</v>
      </c>
    </row>
    <row r="218" spans="15:15">
      <c r="O218" t="str">
        <v>HLTH 1042 TRADITIONAL NATIVE AMERICAN GAMES (1)</v>
      </c>
    </row>
    <row r="219" spans="15:15">
      <c r="O219" t="str">
        <v>HLTH 1043 BEADING (1)</v>
      </c>
    </row>
    <row r="220" spans="15:15">
      <c r="O220" t="str">
        <v>HLTH 1044 NATIVE AMERICAN CLOTHING DESIGN AND CONSTRUCTION (1)</v>
      </c>
    </row>
    <row r="221" spans="15:15">
      <c r="O221" t="str">
        <v>HLTH 1044 NATIVE AMERICAN CLOTHING DESIGN AND CONSTRUCTION (2)</v>
      </c>
    </row>
    <row r="222" spans="15:15">
      <c r="O222" t="str">
        <v>HLTH 1044 NATIVE AMERICAN CLOTHING DESIGN AND CONSTRUCTION (3)</v>
      </c>
    </row>
    <row r="223" spans="15:15">
      <c r="O223" t="str">
        <v>HLTH 1045 ARCHERY/HUNTING SAFETY (1)</v>
      </c>
    </row>
    <row r="224" spans="15:15">
      <c r="O224" t="str">
        <v>HLTH 1046 AIHEC (1)</v>
      </c>
    </row>
    <row r="225" spans="15:15">
      <c r="O225" t="str">
        <v>HLTH 1047 FATHERHOOD AND MOTHERHOOD IS SACRED (1)</v>
      </c>
    </row>
    <row r="226" spans="15:15">
      <c r="O226" t="str">
        <v>HLTH 1060 COMPREHENSIVE MEDICAL TERMINOLOGY (3)</v>
      </c>
    </row>
    <row r="227" spans="15:15">
      <c r="O227" t="str">
        <v>HLTH 2300 INTRODUCTION TO NUTRITION (3)</v>
      </c>
    </row>
    <row r="228" spans="15:15">
      <c r="O228" t="str">
        <v>HLTH 2310 HEALTH EDUCATION AND WELLNESS (3)</v>
      </c>
    </row>
    <row r="229" spans="15:15">
      <c r="O229" t="str">
        <v>HLTH 2900 SPECIAL TOPICS (1</v>
      </c>
    </row>
    <row r="230" spans="15:15">
      <c r="O230" t="str">
        <v>HLTH 2900 SPECIAL TOPICS (2)</v>
      </c>
    </row>
    <row r="231" spans="15:15">
      <c r="O231" t="str">
        <v>HLTH 2900 SPECIAL TOPICS (3)</v>
      </c>
    </row>
    <row r="232" spans="15:15">
      <c r="O232" t="str">
        <v>HLTH 2990 INTERNSHIP (1)</v>
      </c>
    </row>
    <row r="233" spans="15:15">
      <c r="O233" t="str">
        <v>HLTH 2990 INTERNSHIP (2)</v>
      </c>
    </row>
    <row r="234" spans="15:15">
      <c r="O234" t="str">
        <v>HLTH 2990 INTERNSHIP (3)</v>
      </c>
    </row>
    <row r="235" spans="15:15">
      <c r="O235" t="str">
        <v>HLTH 2990 INTERNSHIP (4)</v>
      </c>
    </row>
    <row r="236" spans="15:15">
      <c r="O236" t="str">
        <v>HMSV 1010 INTRODUCTION TO NATIVE AMERICAN HUMAN SERVICES (3)</v>
      </c>
    </row>
    <row r="237" spans="15:15">
      <c r="O237" t="str">
        <v>HMSV 1200 INTRODUCTION TO COUNSELING TECHNIQUES (3)</v>
      </c>
    </row>
    <row r="238" spans="15:15">
      <c r="O238" t="str">
        <v>HMSV 2010 INDIAN CHILD WELFARE ACT (ICWA) (3)</v>
      </c>
    </row>
    <row r="239" spans="15:15">
      <c r="O239" t="str">
        <v>HMSV 2100 STRATEGIES IN GROUP COUNSELING (3)</v>
      </c>
    </row>
    <row r="240" spans="15:15">
      <c r="O240" t="str">
        <v>HMSV 2150 MULTICULTURAL COUNSELING (2)</v>
      </c>
    </row>
    <row r="241" spans="15:15">
      <c r="O241" t="str">
        <v>HMSV 2250 ALCOHOL/DRUG ASSESSMENT, CASE PLANNING &amp; MANAGEMENT (2)</v>
      </c>
    </row>
    <row r="242" spans="15:15">
      <c r="O242" t="str">
        <v>HMSV 2300 INTRODUCTION TO FAMILY COUNSELING (3)</v>
      </c>
    </row>
    <row r="243" spans="15:15">
      <c r="O243" t="str">
        <v>HMSV 2400 MEDICAL AND PSYCHOSOCIAL ASPECTS OF ALCOHOL/DRUG USE, ABUSE, AND ADDICTION (3)</v>
      </c>
    </row>
    <row r="244" spans="15:15">
      <c r="O244" t="str">
        <v>HMSV 2500 CRISIS INTERVENTION (3)</v>
      </c>
    </row>
    <row r="245" spans="15:15">
      <c r="O245" t="str">
        <v>HMSV 2600 ETHICAL AND LEGAL ISSUES IN THE HUMAN SERVICES PROFESSIONS (1)</v>
      </c>
    </row>
    <row r="246" spans="15:15">
      <c r="O246" t="str">
        <v>HMSV 2750 CLINICAL TREATMENT ISSUES IN CHEMICAL DEPENDENCY (2)</v>
      </c>
    </row>
    <row r="247" spans="15:15">
      <c r="O247" t="str">
        <v>HMSV 2850 HUMAN SERVICES ADMINISTRATION (3)</v>
      </c>
    </row>
    <row r="248" spans="15:15">
      <c r="O248" t="str">
        <v>HMSV 2900 SPECIAL TOPICS (1)</v>
      </c>
    </row>
    <row r="249" spans="15:15">
      <c r="O249" t="str">
        <v>HMSV 2900 SPECIAL TOPICS (2)</v>
      </c>
    </row>
    <row r="250" spans="15:15">
      <c r="O250" t="str">
        <v>HMSV 2900 SPECIAL TOPICS (3)</v>
      </c>
    </row>
    <row r="251" spans="15:15">
      <c r="O251" t="str">
        <v>HMSV 2990 INTERNSHIP (1)</v>
      </c>
    </row>
    <row r="252" spans="15:15">
      <c r="O252" t="str">
        <v>HMSV 2990 INTERNSHIP (2)</v>
      </c>
    </row>
    <row r="253" spans="15:15">
      <c r="O253" t="str">
        <v>HMSV 2990 INTERNSHIP (3)</v>
      </c>
    </row>
    <row r="254" spans="15:15">
      <c r="O254" t="str">
        <v>HMSV 2990 INTERNSHIP (4)</v>
      </c>
    </row>
    <row r="255" spans="15:15">
      <c r="O255" t="str">
        <v>IEVH 1010 INTRODUCTION TO ENVIRONMENTAL HEALTH (3)</v>
      </c>
    </row>
    <row r="256" spans="15:15">
      <c r="O256" t="str">
        <v>IEVH 1010 INTRODUCTION TO NATURAL RESOURCES (3)</v>
      </c>
    </row>
    <row r="257" spans="15:15">
      <c r="O257" t="str">
        <v>IEVH 2020 ENVIRONMENTAL RESOURCE MANAGEMENT (3)</v>
      </c>
    </row>
    <row r="258" spans="15:15">
      <c r="O258" t="str">
        <v>IEVH 2030 INTRODUCTION TO ENVIRONMENTAL ISSUES (3)</v>
      </c>
    </row>
    <row r="259" spans="15:15">
      <c r="O259" t="str">
        <v>IEVH 2900 SPECIAL TOPICS (1)</v>
      </c>
    </row>
    <row r="260" spans="15:15">
      <c r="O260" t="str">
        <v>IEVH 2900 SPECIAL TOPICS (2)</v>
      </c>
    </row>
    <row r="261" spans="15:15">
      <c r="O261" t="str">
        <v>IEVH 2900 SPECIAL TOPICS (3)</v>
      </c>
    </row>
    <row r="262" spans="15:15">
      <c r="O262" t="str">
        <v>IEVH 2990 INTERNSHIP (1)</v>
      </c>
    </row>
    <row r="263" spans="15:15">
      <c r="O263" t="str">
        <v>IEVH 2990 INTERNSHIP (2)</v>
      </c>
    </row>
    <row r="264" spans="15:15">
      <c r="O264" t="str">
        <v>IEVH 2990 INTERNSHIP (3)</v>
      </c>
    </row>
    <row r="265" spans="15:15">
      <c r="O265" t="str">
        <v>IEVH 2990 INTERNSHIP (4)</v>
      </c>
    </row>
    <row r="266" spans="15:15">
      <c r="O266" t="str">
        <v>INFO 0900 KEYBOARDING (2)</v>
      </c>
    </row>
    <row r="267" spans="15:15">
      <c r="O267" t="str">
        <v>INFO 1010 INTRODUCTION TO COMPUTERS (3)</v>
      </c>
    </row>
    <row r="268" spans="15:15">
      <c r="O268" t="str">
        <v>INFO 1011 INTRODUCTION TO WORD PROCESSING (1)</v>
      </c>
    </row>
    <row r="269" spans="15:15">
      <c r="O269" t="str">
        <v>INFO 1012 INTRODUCTION TO SPREADSHEETS (1)</v>
      </c>
    </row>
    <row r="270" spans="15:15">
      <c r="O270" t="str">
        <v>INFO 1013 INTRODUCTION TO PRESENTATION SOFTWARE (1)</v>
      </c>
    </row>
    <row r="271" spans="15:15">
      <c r="O271" t="str">
        <v>INFO 1200 INTRODUCTION TO PRODUCTIVITY SOFTWARE (3)</v>
      </c>
    </row>
    <row r="272" spans="15:15">
      <c r="O272" t="str">
        <v>INFO 1600 PRODUCTIVITY SOFTWARE II (3)</v>
      </c>
    </row>
    <row r="273" spans="15:15">
      <c r="O273" t="str">
        <v>INFO 2100 PROJECT MANAGEMENT (3)</v>
      </c>
    </row>
    <row r="274" spans="15:15">
      <c r="O274" t="str">
        <v>INFO 2150 NETWORKING (3)</v>
      </c>
    </row>
    <row r="275" spans="15:15">
      <c r="O275" t="str">
        <v>INFO 2200 DATABASE MANAGEMENT SOFTWARE (3)</v>
      </c>
    </row>
    <row r="276" spans="15:15">
      <c r="O276" t="str">
        <v>INFO 2300 TROUBLESHOOTING AND MAINTENANCE (3)</v>
      </c>
    </row>
    <row r="277" spans="15:15">
      <c r="O277" t="str">
        <v>INFO 2400 WEB DESIGN (3)</v>
      </c>
    </row>
    <row r="278" spans="15:15">
      <c r="O278" t="str">
        <v>INFO 2420 INTRODUCTION TO COMPUTER AGE GRAPHIC DESIGN (3)</v>
      </c>
    </row>
    <row r="279" spans="15:15">
      <c r="O279" t="str">
        <v>INFO 2500 ADVANCED WEBSITE DESIGN (3)</v>
      </c>
    </row>
    <row r="280" spans="15:15">
      <c r="O280" t="str">
        <v>INFO 2900 SPECIAL TOPICS (1)</v>
      </c>
    </row>
    <row r="281" spans="15:15">
      <c r="O281" t="str">
        <v>INFO 2900 SPECIAL TOPICS (2)</v>
      </c>
    </row>
    <row r="282" spans="15:15">
      <c r="O282" t="str">
        <v>INFO 2900 SPECIAL TOPICS (3)</v>
      </c>
    </row>
    <row r="283" spans="15:15">
      <c r="O283" t="str">
        <v>INFO 2990 INTERNSHIP (1)</v>
      </c>
    </row>
    <row r="284" spans="15:15">
      <c r="O284" t="str">
        <v>INFO 2990 INTERNSHIP (2)</v>
      </c>
    </row>
    <row r="285" spans="15:15">
      <c r="O285" t="str">
        <v>INFO 2990 INTERNSHIP (3)</v>
      </c>
    </row>
    <row r="286" spans="15:15">
      <c r="O286" t="str">
        <v>INFO 2990 INTERNSHIP (4)</v>
      </c>
    </row>
    <row r="287" spans="15:15">
      <c r="O287" t="str">
        <v>ITEC 1010 INTRODUCTION TO ENGINEERING (3)</v>
      </c>
    </row>
    <row r="288" spans="15:15">
      <c r="O288" t="str">
        <v>ITEC 1030 ENGINEERING GRAPHICS, DRAFTING AND DESIGN (3)</v>
      </c>
    </row>
    <row r="289" spans="15:15">
      <c r="O289" t="str">
        <v>ITEC 1110 DRONE FLIGHT I (3)</v>
      </c>
    </row>
    <row r="290" spans="15:15">
      <c r="O290" t="str">
        <v>ITEC 1120 DRONE FLIGHT II (3)</v>
      </c>
    </row>
    <row r="291" spans="15:15">
      <c r="O291" t="str">
        <v>ITEC 1200 INTRODUCTION TO GEOGRAPHIC INFORMATION SYSTEMS (GIS) (3)</v>
      </c>
    </row>
    <row r="292" spans="15:15">
      <c r="O292" t="str">
        <v>ITEC 2900 SPECIAL TOPICS (1)</v>
      </c>
    </row>
    <row r="293" spans="15:15">
      <c r="O293" t="str">
        <v>ITEC 2900 SPECIAL TOPICS (2)</v>
      </c>
    </row>
    <row r="294" spans="15:15">
      <c r="O294" t="str">
        <v>ITEC 2900 SPECIAL TOPICS (3)</v>
      </c>
    </row>
    <row r="295" spans="15:15">
      <c r="O295" t="str">
        <v>ITEC 2990 INTERNSHIP (1)</v>
      </c>
    </row>
    <row r="296" spans="15:15">
      <c r="O296" t="str">
        <v>ITEC 2990 INTERNSHIP (2)</v>
      </c>
    </row>
    <row r="297" spans="15:15">
      <c r="O297" t="str">
        <v>ITEC 2990 INTERNSHIP (3)</v>
      </c>
    </row>
    <row r="298" spans="15:15">
      <c r="O298" t="str">
        <v>ITEC 2990 INTERNSHIP (4)</v>
      </c>
    </row>
    <row r="299" spans="15:15">
      <c r="O299" t="str">
        <v>MATH 1020 TECHNICAL MATH (3)</v>
      </c>
    </row>
    <row r="300" spans="15:15">
      <c r="O300" t="str">
        <v>MATH 1060 CONSTRUCTION MATH (3)</v>
      </c>
    </row>
    <row r="301" spans="15:15">
      <c r="O301" t="str">
        <v>MATH 1110 INTERMEDIATE ALGEBRA (4)</v>
      </c>
    </row>
    <row r="302" spans="15:15">
      <c r="O302" t="str">
        <v>MATH 1150 COLLEGE ALGEBRA (3)</v>
      </c>
    </row>
    <row r="303" spans="15:15">
      <c r="O303" t="str">
        <v>MATH 1600 ANALYTIC GEOMETRY AND CALCULUS I (5)</v>
      </c>
    </row>
    <row r="304" spans="15:15">
      <c r="O304" t="str">
        <v>MATH 2020 GEOMETRY FOR ELEMENTARY SCHOOL TEACHERS (3)</v>
      </c>
    </row>
    <row r="305" spans="15:15">
      <c r="O305" t="str">
        <v>MATH 2030 CONTEMPORARY MATHEMATICS (3)</v>
      </c>
    </row>
    <row r="306" spans="15:15">
      <c r="O306" t="str">
        <v>MATH 2170 APPLIED STATISTICS (3)</v>
      </c>
    </row>
    <row r="307" spans="15:15">
      <c r="O307" t="str">
        <v>MATH 2300 MATH FOR ELEMENTARY TEACHERS (3)</v>
      </c>
    </row>
    <row r="308" spans="15:15">
      <c r="O308" t="str">
        <v>MATH 2400 BUSINESS CALCULUS (3)</v>
      </c>
    </row>
    <row r="309" spans="15:15">
      <c r="O309" t="str">
        <v>MATH 2900 SPECIAL TOPICS (1)</v>
      </c>
    </row>
    <row r="310" spans="15:15">
      <c r="O310" t="str">
        <v>MATH 2900 SPECIAL TOPICS (2)</v>
      </c>
    </row>
    <row r="311" spans="15:15">
      <c r="O311" t="str">
        <v>MATH 2900 SPECIAL TOPICS (3)</v>
      </c>
    </row>
    <row r="312" spans="15:15">
      <c r="O312" t="str">
        <v>MATH 2990 INTERNSHIP (1)</v>
      </c>
    </row>
    <row r="313" spans="15:15">
      <c r="O313" t="str">
        <v>MATH 2990 INTERNSHIP (2)</v>
      </c>
    </row>
    <row r="314" spans="15:15">
      <c r="O314" t="str">
        <v>MATH 2990 INTERNSHIP (3)</v>
      </c>
    </row>
    <row r="315" spans="15:15">
      <c r="O315" t="str">
        <v>MATH 2990 INTERNSHIP (4)</v>
      </c>
    </row>
    <row r="316" spans="15:15">
      <c r="O316" t="str">
        <v>MUSC 1010 INTRODUCTION TO MUSIC (3)</v>
      </c>
    </row>
    <row r="317" spans="15:15">
      <c r="O317" t="str">
        <v>MUSC 2900 SPECIAL TOPICS (1)</v>
      </c>
    </row>
    <row r="318" spans="15:15">
      <c r="O318" t="str">
        <v>MUSC 2900 SPECIAL TOPICS (2)</v>
      </c>
    </row>
    <row r="319" spans="15:15">
      <c r="O319" t="str">
        <v>MUSC 2900 SPECIAL TOPICS (3)</v>
      </c>
    </row>
    <row r="320" spans="15:15">
      <c r="O320" t="str">
        <v>MUSC 2990 INTERNSHIP (1)</v>
      </c>
    </row>
    <row r="321" spans="15:15">
      <c r="O321" t="str">
        <v>MUSC 2990 INTERNSHIP (2)</v>
      </c>
    </row>
    <row r="322" spans="15:15">
      <c r="O322" t="str">
        <v>MUSC 2990 INTERNSHIP (3)</v>
      </c>
    </row>
    <row r="323" spans="15:15">
      <c r="O323" t="str">
        <v>MUSC 2990 INTERNSHIP (4)</v>
      </c>
    </row>
    <row r="324" spans="15:15">
      <c r="O324" t="str">
        <v>NASP 1010 INTRODUCTION TO NATIVE AMERICAN STUDIES (3)</v>
      </c>
    </row>
    <row r="325" spans="15:15">
      <c r="O325" t="str">
        <v>NASP 1020 CULTURES &amp; PEOPLES OF NATIVE AMERICA (3)</v>
      </c>
    </row>
    <row r="326" spans="15:15">
      <c r="O326" t="str">
        <v>NASP 1030 NATIVE AMERICAN HISTORY TO 1890 (3)</v>
      </c>
    </row>
    <row r="327" spans="15:15">
      <c r="O327" t="str">
        <v>NASP 1040 NATIVE AMERICAN HISTORY SINCE 1890 (3)</v>
      </c>
    </row>
    <row r="328" spans="15:15">
      <c r="O328" t="str">
        <v>NASP 1050 NATIVE AMERICAN WORLD VIEWS (3)</v>
      </c>
    </row>
    <row r="329" spans="15:15">
      <c r="O329" t="str">
        <v>NASP 1060 ISSUES IN NATIVE AMERICAN PSYCHOLOGY (3)</v>
      </c>
    </row>
    <row r="330" spans="15:15">
      <c r="O330" t="str">
        <v>NASP 1070 NATIVE AMERICAN ARCHIVAL RESEARCH (3)</v>
      </c>
    </row>
    <row r="331" spans="15:15">
      <c r="O331" t="str">
        <v>NASP 1080 NATIVE AMERICAN EDUCATION (3)</v>
      </c>
    </row>
    <row r="332" spans="15:15">
      <c r="O332" t="str">
        <v>NASP 1090 NATIVE AMERICAN ARTS (3)</v>
      </c>
    </row>
    <row r="333" spans="15:15">
      <c r="O333" t="str">
        <v>NASP 1100 NATIVE AMERICAN MUSIC (3)</v>
      </c>
    </row>
    <row r="334" spans="15:15">
      <c r="O334" t="str">
        <v>NASP 1130 NATIVE AMERICAN MYTHOLOGY (3)</v>
      </c>
    </row>
    <row r="335" spans="15:15">
      <c r="O335" t="str">
        <v>NASP 1140 NATIVE AMERICAN SPIRITUALITY (3)</v>
      </c>
    </row>
    <row r="336" spans="15:15">
      <c r="O336" t="str">
        <v>NASP 1410 UmóⁿHoⁿ  LANGUAGE I (4)</v>
      </c>
    </row>
    <row r="337" spans="15:15">
      <c r="O337" t="str">
        <v>NASP 1420 UmóⁿHoⁿ LANGUAGE II (4)</v>
      </c>
    </row>
    <row r="338" spans="15:15">
      <c r="O338" t="str">
        <v>NASP 1510 DAKOTA LANGUAGE I (4)</v>
      </c>
    </row>
    <row r="339" spans="15:15">
      <c r="O339" t="str">
        <v>NASP 1520 DAKOTA LANGUAGE II (4)</v>
      </c>
    </row>
    <row r="340" spans="15:15">
      <c r="O340" t="str">
        <v>NASP 2010 INTRODUCTION TO TRIBAL NATION BUILDING (3)</v>
      </c>
    </row>
    <row r="341" spans="15:15">
      <c r="O341" t="str">
        <v>NASP 2120 NATIVE AMERICAN COMMUNITY-BASED RESEARCH (3)</v>
      </c>
    </row>
    <row r="342" spans="15:15">
      <c r="O342" t="str">
        <v>NASP 2200 SANTEE DAKOTA TRIBAL HISTORY (3)</v>
      </c>
    </row>
    <row r="343" spans="15:15">
      <c r="O343" t="str">
        <v>NASP 2210 OMAHA TRIBAL HISTORY (3)</v>
      </c>
    </row>
    <row r="344" spans="15:15">
      <c r="O344" t="str">
        <v>NASP 2220 PONCA TRIBAL HISTORY (3)</v>
      </c>
    </row>
    <row r="345" spans="15:15">
      <c r="O345" t="str">
        <v>NASP 2230 DAKOTA CULTURE AND TRADITION (3)</v>
      </c>
    </row>
    <row r="346" spans="15:15">
      <c r="O346" t="str">
        <v>NASP 2240 OMAHA CULTURE AND TRADITION (3)</v>
      </c>
    </row>
    <row r="347" spans="15:15">
      <c r="O347" t="str">
        <v>NASP 2300 TRIBAL GOVERNMENT AND POLITICS (3)</v>
      </c>
    </row>
    <row r="348" spans="15:15">
      <c r="O348" t="str">
        <v>NASP 2340 GRANT WRITING IN TRIBAL DEVELOPMENT (3)</v>
      </c>
    </row>
    <row r="349" spans="15:15">
      <c r="O349" t="str">
        <v>NASP 2350 GRANT WRITING IN TRIBAL DEVELOPMENT II (3)</v>
      </c>
    </row>
    <row r="350" spans="15:15">
      <c r="O350" t="str">
        <v>NASP 2430 OMAHA LANGUAGE III (3)</v>
      </c>
    </row>
    <row r="351" spans="15:15">
      <c r="O351" t="str">
        <v>NASP 2440 OMAHA LANGUAGE IV (3)</v>
      </c>
    </row>
    <row r="352" spans="15:15">
      <c r="O352" t="str">
        <v>NASP 2530 DAKOTA LANGUAGE III (3)</v>
      </c>
    </row>
    <row r="353" spans="15:15">
      <c r="O353" t="str">
        <v>NASP 2540 DAKOTA LANGUAGE IV (3)</v>
      </c>
    </row>
    <row r="354" spans="15:15">
      <c r="O354" t="str">
        <v>NASP 2810 CONTEMPORARY NATIVE ISSUES (3)</v>
      </c>
    </row>
    <row r="355" spans="15:15">
      <c r="O355" t="str">
        <v>NASP 2900 SPECIAL TOPICS (1)</v>
      </c>
    </row>
    <row r="356" spans="15:15">
      <c r="O356" t="str">
        <v>NASP 2900 SPECIAL TOPICS (2)</v>
      </c>
    </row>
    <row r="357" spans="15:15">
      <c r="O357" t="str">
        <v>NASP 2900 SPECIAL TOPICS (3)</v>
      </c>
    </row>
    <row r="358" spans="15:15">
      <c r="O358" t="str">
        <v>NASP 2990 INTERNSHIP (1)</v>
      </c>
    </row>
    <row r="359" spans="15:15">
      <c r="O359" t="str">
        <v>NASP 2990 INTERNSHIP (2)</v>
      </c>
    </row>
    <row r="360" spans="15:15">
      <c r="O360" t="str">
        <v>NASP 2990 INTERNSHIP (3)</v>
      </c>
    </row>
    <row r="361" spans="15:15">
      <c r="O361" t="str">
        <v>NASP 2990 INTERNSHIP (4)</v>
      </c>
    </row>
    <row r="362" spans="15:15">
      <c r="O362" t="str">
        <v>NATR 2030 INTRODUCTION TO ENVIRONMENTAL ISSUES (3)</v>
      </c>
    </row>
    <row r="363" spans="15:15">
      <c r="O363" t="str">
        <v>NATR 2900 SPECIAL TOPICS (1)</v>
      </c>
    </row>
    <row r="364" spans="15:15">
      <c r="O364" t="str">
        <v>NATR 2900 SPECIAL TOPICS (2)</v>
      </c>
    </row>
    <row r="365" spans="15:15">
      <c r="O365" t="str">
        <v>NATR 2900 SPECIAL TOPICS (3)</v>
      </c>
    </row>
    <row r="366" spans="15:15">
      <c r="O366" t="str">
        <v>NATR 2990 INTERNSHIP (1)</v>
      </c>
    </row>
    <row r="367" spans="15:15">
      <c r="O367" t="str">
        <v>NATR 2990 INTERNSHIP (2)</v>
      </c>
    </row>
    <row r="368" spans="15:15">
      <c r="O368" t="str">
        <v>NATR 2990 INTERNSHIP (3)</v>
      </c>
    </row>
    <row r="369" spans="15:15">
      <c r="O369" t="str">
        <v>NATR 2990 INTERNSHIP (4)</v>
      </c>
    </row>
    <row r="370" spans="15:15">
      <c r="O370" t="str">
        <v>NURA 1110 NURSE AIDE (4)</v>
      </c>
    </row>
    <row r="371" spans="15:15">
      <c r="O371" t="str">
        <v>NURA 1190 MEDICATION AIDE (3)</v>
      </c>
    </row>
    <row r="372" spans="15:15">
      <c r="O372" t="str">
        <v>NURA 2900 SPECIAL TOPICS (1)</v>
      </c>
    </row>
    <row r="373" spans="15:15">
      <c r="O373" t="str">
        <v>NURA 2900 SPECIAL TOPICS (2)</v>
      </c>
    </row>
    <row r="374" spans="15:15">
      <c r="O374" t="str">
        <v>NURA 2900 SPECIAL TOPICS (3)</v>
      </c>
    </row>
    <row r="375" spans="15:15">
      <c r="O375" t="str">
        <v>NURA 2990 INTERNSHIP (1)</v>
      </c>
    </row>
    <row r="376" spans="15:15">
      <c r="O376" t="str">
        <v>NURA 2990 INTERNSHIP (2)</v>
      </c>
    </row>
    <row r="377" spans="15:15">
      <c r="O377" t="str">
        <v>NURA 2990 INTERNSHIP (3)</v>
      </c>
    </row>
    <row r="378" spans="15:15">
      <c r="O378" t="str">
        <v>NURA 2990 INTERNSHIP (4)</v>
      </c>
    </row>
    <row r="379" spans="15:15">
      <c r="O379" t="str">
        <v>PHYS 1100/1104 PHYSICAL SCIENCE (4)</v>
      </c>
    </row>
    <row r="380" spans="15:15">
      <c r="O380" t="str">
        <v>PHYS 1200/1204 APPLIED PHYSICS (4)</v>
      </c>
    </row>
    <row r="381" spans="15:15">
      <c r="O381" t="str">
        <v>PHYS 1410 ELEMENTARY GENERAL PHYSICS I (5)</v>
      </c>
    </row>
    <row r="382" spans="15:15">
      <c r="O382" t="str">
        <v>PHYS 1420 ELEMENTARY GENERAL PHYSICS II (5)</v>
      </c>
    </row>
    <row r="383" spans="15:15">
      <c r="O383" t="str">
        <v>PHYS 2110 GENERAL PHYSICS I WITH CALCULUS (5)</v>
      </c>
    </row>
    <row r="384" spans="15:15">
      <c r="O384" t="str">
        <v>PHYS 2120 GENERAL PHYSICS II WITH CALCULUS (5)</v>
      </c>
    </row>
    <row r="385" spans="15:15">
      <c r="O385" t="str">
        <v>PHYS 2400 INTRODUCTION TO CLIMATE SCIENCE</v>
      </c>
    </row>
    <row r="386" spans="15:15">
      <c r="O386" t="str">
        <v>PHYS 2900 SPECIAL TOPICS (1)</v>
      </c>
    </row>
    <row r="387" spans="15:15">
      <c r="O387" t="str">
        <v xml:space="preserve">PHYS 2900 SPECIAL TOPICS (2) </v>
      </c>
    </row>
    <row r="388" spans="15:15">
      <c r="O388" t="str">
        <v>PHYS 2900 SPECIAL TOPICS (3)</v>
      </c>
    </row>
    <row r="389" spans="15:15">
      <c r="O389" t="str">
        <v>PHYS 2990 INTERNSHIP (1)</v>
      </c>
    </row>
    <row r="390" spans="15:15">
      <c r="O390" t="str">
        <v>PHYS 2990 INTERNSHIP (2)</v>
      </c>
    </row>
    <row r="391" spans="15:15">
      <c r="O391" t="str">
        <v>PHYS 2990 INTERNSHIP (3)</v>
      </c>
    </row>
    <row r="392" spans="15:15">
      <c r="O392" t="str">
        <v>PHYS 2990 INTERNSHIP (4)</v>
      </c>
    </row>
    <row r="393" spans="15:15">
      <c r="O393" t="str">
        <v>POLS 1000 AMERICAN GOVERNMENT (3)</v>
      </c>
    </row>
    <row r="394" spans="15:15">
      <c r="O394" t="str">
        <v>POLS 1600 INTERNATIONAL RELATIONS (3)</v>
      </c>
    </row>
    <row r="395" spans="15:15">
      <c r="O395" t="str">
        <v>POLS 2900 SPECIAL TOPICS (1)</v>
      </c>
    </row>
    <row r="396" spans="15:15">
      <c r="O396" t="str">
        <v>POLS 2900 SPECIAL TOPICS (2)</v>
      </c>
    </row>
    <row r="397" spans="15:15">
      <c r="O397" t="str">
        <v>POLS 2900 SPECIAL TOPICS (3)</v>
      </c>
    </row>
    <row r="398" spans="15:15">
      <c r="O398" t="str">
        <v>POLS 2990 INTERNSHIP (1)</v>
      </c>
    </row>
    <row r="399" spans="15:15">
      <c r="O399" t="str">
        <v>POLS 2990 INTERNSHIP (2)</v>
      </c>
    </row>
    <row r="400" spans="15:15">
      <c r="O400" t="str">
        <v>POLS 2990 INTERNSHIP (3)</v>
      </c>
    </row>
    <row r="401" spans="15:15">
      <c r="O401" t="str">
        <v>POLS 2990 INTERNSHIP (4)</v>
      </c>
    </row>
    <row r="402" spans="15:15">
      <c r="O402" t="str">
        <v>PSYC 1810 INTRODUCTION TO PSYCHOLOGY (3)</v>
      </c>
    </row>
    <row r="403" spans="15:15">
      <c r="O403" t="str">
        <v>PSYC 2000 HUMAN SEXUALITY (3)</v>
      </c>
    </row>
    <row r="404" spans="15:15">
      <c r="O404" t="str">
        <v>PSYC 2030 DEVELOPMENTAL PSYCHOLOGY (3)</v>
      </c>
    </row>
    <row r="405" spans="15:15">
      <c r="O405" t="str">
        <v>PSYC 2200 HUMAN DEVELOPMENT (3)</v>
      </c>
    </row>
    <row r="406" spans="15:15">
      <c r="O406" t="str">
        <v>PSYC 2500 ABNORMAL PSYCHOLOGY (3)</v>
      </c>
    </row>
    <row r="407" spans="15:15">
      <c r="O407" t="str">
        <v>PSYC 2900 SPECIAL TOPICS (1)</v>
      </c>
    </row>
    <row r="408" spans="15:15">
      <c r="O408" t="str">
        <v>PSYC 2900 SPECIAL TOPICS (2)</v>
      </c>
    </row>
    <row r="409" spans="15:15">
      <c r="O409" t="str">
        <v>PSYC 2900 SPECIAL TOPICS (3)</v>
      </c>
    </row>
    <row r="410" spans="15:15">
      <c r="O410" t="str">
        <v>PSYC 2990 INTERNSHIP (1)</v>
      </c>
    </row>
    <row r="411" spans="15:15">
      <c r="O411" t="str">
        <v>PSYC 2990 INTERNSHIP (2)</v>
      </c>
    </row>
    <row r="412" spans="15:15">
      <c r="O412" t="str">
        <v>PSYC 2990 INTERNSHIP (3)</v>
      </c>
    </row>
    <row r="413" spans="15:15">
      <c r="O413" t="str">
        <v>PSYC 2990 INTERNSHIP (4)</v>
      </c>
    </row>
    <row r="414" spans="15:15">
      <c r="O414" t="str">
        <v>SOCI 1010 INTRODUCTION TO SOCIOLOGY (3)</v>
      </c>
    </row>
    <row r="415" spans="15:15">
      <c r="O415" t="str">
        <v>SOCI 1400 INTRODUCTION TO CULTURAL ANTHROPOLOGY (3)</v>
      </c>
    </row>
    <row r="416" spans="15:15">
      <c r="O416" t="str">
        <v>SOCI 2010 SOCIAL PROBLEMS (3)</v>
      </c>
    </row>
    <row r="417" spans="15:15">
      <c r="O417" t="str">
        <v>SOCI 2150 EXPLORING UNITY &amp; DIVERISTY (3)</v>
      </c>
    </row>
    <row r="418" spans="15:15">
      <c r="O418" t="str">
        <v>SOCI 2880 STATISTICS FOR SOCIAL SCIENCES (3)</v>
      </c>
    </row>
    <row r="419" spans="15:15">
      <c r="O419" t="str">
        <v>SOCI 2900 SPECIAL TOPICS (1)</v>
      </c>
    </row>
    <row r="420" spans="15:15">
      <c r="O420" t="str">
        <v>SOCI 2900 SPECIAL TOPICS (2)</v>
      </c>
    </row>
    <row r="421" spans="15:15">
      <c r="O421" t="str">
        <v>SOCI 2900 SPECIAL TOPICS (3)</v>
      </c>
    </row>
    <row r="422" spans="15:15">
      <c r="O422" t="str">
        <v>SOCI 2990 INTERNSHIP (1)</v>
      </c>
    </row>
    <row r="423" spans="15:15">
      <c r="O423" t="str">
        <v>SOCI 2990 INTERNSHIP (2)</v>
      </c>
    </row>
    <row r="424" spans="15:15">
      <c r="O424" t="str">
        <v>SOCI 2990 INTERNSHIP (3)</v>
      </c>
    </row>
    <row r="425" spans="15:15">
      <c r="O425" t="str">
        <v>SOCI 2990 INTERNSHIP (4)</v>
      </c>
    </row>
    <row r="426" spans="15:15">
      <c r="O426" t="str">
        <v>SPAN 1010 ELEMTENTARY SPANISH I (5)</v>
      </c>
    </row>
    <row r="427" spans="15:15">
      <c r="O427" t="str">
        <v>SPAN 1020 ELEMENTARY SPANISH II (5)</v>
      </c>
    </row>
    <row r="428" spans="15:15">
      <c r="O428" t="str">
        <v>SPAN 2010 INTERMEDIATE SPANISH I (3)</v>
      </c>
    </row>
    <row r="429" spans="15:15">
      <c r="O429" t="str">
        <v>SPAN 2020 INTERMEDIATE SPANISH II (3)</v>
      </c>
    </row>
    <row r="430" spans="15:15">
      <c r="O430" t="str">
        <v>SPAN 2900 SPECIAL TOPICS (1)</v>
      </c>
    </row>
    <row r="431" spans="15:15">
      <c r="O431" t="str">
        <v>SPAN 2900 SPECIAL TOPICS (2)</v>
      </c>
    </row>
    <row r="432" spans="15:15">
      <c r="O432" t="str">
        <v>SPAN 2900 SPECIAL TOPICS (3)</v>
      </c>
    </row>
    <row r="433" spans="15:15">
      <c r="O433" t="str">
        <v>SPAN 2990 INTERNSHIP (1)</v>
      </c>
    </row>
    <row r="434" spans="15:15">
      <c r="O434" t="str">
        <v>SPAN 2990 INTERNSHIP (2)</v>
      </c>
    </row>
    <row r="435" spans="15:15">
      <c r="O435" t="str">
        <v>SPAN 2990 INTERNSHIP (3)</v>
      </c>
    </row>
    <row r="436" spans="15:15">
      <c r="O436" t="str">
        <v>SPAN 2990 INTERNSHIP (4)</v>
      </c>
    </row>
    <row r="437" spans="15:15">
      <c r="O437" t="str">
        <v>SPCH 1110 PUBLIC SPEAKING (3)</v>
      </c>
    </row>
    <row r="438" spans="15:15">
      <c r="O438" t="str">
        <v>THEA 1010 INTRO TO THEATRE (3)</v>
      </c>
    </row>
    <row r="439" spans="15:15">
      <c r="O439" t="str">
        <v>THEA 2900 SPECIAL TOPICS (1)</v>
      </c>
    </row>
    <row r="440" spans="15:15">
      <c r="O440" t="str">
        <v>THEA 2900 SPECIAL TOPICS (2)</v>
      </c>
    </row>
    <row r="441" spans="15:15">
      <c r="O441" t="str">
        <v>THEA 2900 SPECIAL TOPICS (3)</v>
      </c>
    </row>
    <row r="442" spans="15:15">
      <c r="O442" t="str">
        <v>THEA 2990 INTERNSHIP (1)</v>
      </c>
    </row>
    <row r="443" spans="15:15">
      <c r="O443" t="str">
        <v>THEA 2990 INTERNSHIP (2)</v>
      </c>
    </row>
    <row r="444" spans="15:15">
      <c r="O444" t="str">
        <v>THEA 2990 INTERNSHIP (3)</v>
      </c>
    </row>
    <row r="445" spans="15:15">
      <c r="O445" t="str">
        <v>THEA 2990 INTERNSHIP (4)</v>
      </c>
    </row>
    <row r="446" spans="15:15">
      <c r="O446" t="str">
        <v>WELD 1010 INTRODUCTION TO WELDING (3)</v>
      </c>
    </row>
    <row r="447" spans="15:15">
      <c r="O447" t="str">
        <v>WELD 1020 WELDING BLUEPRINTS: SYMBOLS, TERMS AND DEFINITIONS (3)</v>
      </c>
    </row>
    <row r="448" spans="15:15">
      <c r="O448" t="str">
        <v>WELD 1100 INDUSTRIAL CUTTING (3)</v>
      </c>
    </row>
    <row r="449" spans="15:15">
      <c r="O449" t="str">
        <v>WELD 2900 SPECIAL TOPICS (1)</v>
      </c>
    </row>
    <row r="450" spans="15:15">
      <c r="O450" t="str">
        <v>WELD 2900 SPECIAL TOPICS (2)</v>
      </c>
    </row>
    <row r="451" spans="15:15">
      <c r="O451" t="str">
        <v>WELD 2900 SPECIAL TOPICS (3)</v>
      </c>
    </row>
    <row r="452" spans="15:15">
      <c r="O452" t="str">
        <v>WELD 2990 INTERNSHIP (1)</v>
      </c>
    </row>
    <row r="453" spans="15:15">
      <c r="O453" t="str">
        <v>WELD 2990 INTERNSHIP (2)</v>
      </c>
    </row>
    <row r="454" spans="15:15">
      <c r="O454" t="str">
        <v>WELD 2990 INTERNSHIP (3)</v>
      </c>
    </row>
    <row r="455" spans="15:15">
      <c r="O455" t="str">
        <v>WELD 2990 INTERNSHIP (4)</v>
      </c>
    </row>
    <row r="456" spans="15:15">
      <c r="O456" t="str">
        <v>Course not listed. Detail in comments (4 cr.)</v>
      </c>
    </row>
    <row r="457" spans="15:15">
      <c r="O457" t="str">
        <v>Course not listed. Detail in comments (3 cr.)</v>
      </c>
    </row>
    <row r="458" spans="15:15">
      <c r="O458" t="str">
        <v>Course not listed. Detail in comments (2 cr.)</v>
      </c>
    </row>
    <row r="459" spans="15:15">
      <c r="O459" t="str">
        <v>Course not listed. Detail in comments (1 cr.)</v>
      </c>
    </row>
    <row r="460" spans="15:15">
      <c r="O460" t="str">
        <v>Exempt from requirement after speaking with Registrar. Detail in comments.</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3E2B1-0D17-4248-928C-A62C794C11B8}">
  <sheetPr>
    <tabColor theme="4" tint="0.79998168889431442"/>
  </sheetPr>
  <dimension ref="A1:J36"/>
  <sheetViews>
    <sheetView zoomScale="120" zoomScaleNormal="120" workbookViewId="0">
      <selection activeCell="O22" sqref="O22"/>
    </sheetView>
  </sheetViews>
  <sheetFormatPr defaultColWidth="8.5703125" defaultRowHeight="16.5" customHeight="1" outlineLevelRow="1"/>
  <cols>
    <col min="1" max="1" width="10" style="3" customWidth="1"/>
    <col min="2" max="2" width="15.85546875" style="3" customWidth="1"/>
    <col min="3" max="3" width="8.5703125" style="3"/>
    <col min="4" max="4" width="7.85546875" style="3" customWidth="1"/>
    <col min="5" max="5" width="10.85546875" style="3" customWidth="1"/>
    <col min="6" max="6" width="14.5703125" style="3" customWidth="1"/>
    <col min="7" max="7" width="13.140625" style="3" customWidth="1"/>
    <col min="8" max="8" width="9.42578125" style="3" customWidth="1"/>
    <col min="9" max="9" width="14.5703125" style="3" customWidth="1"/>
    <col min="10" max="10" width="13.5703125" style="43" hidden="1" customWidth="1"/>
    <col min="11" max="16384" width="8.5703125" style="3"/>
  </cols>
  <sheetData>
    <row r="1" spans="1:10" ht="30.75">
      <c r="A1" s="42"/>
      <c r="B1" s="101" t="s">
        <v>787</v>
      </c>
      <c r="C1" s="101"/>
      <c r="D1" s="101"/>
      <c r="E1" s="101"/>
      <c r="F1" s="101"/>
      <c r="G1" s="101"/>
      <c r="H1" s="101"/>
    </row>
    <row r="2" spans="1:10" ht="18.75">
      <c r="A2" s="282" t="s">
        <v>770</v>
      </c>
      <c r="B2" s="282"/>
      <c r="C2" s="282"/>
      <c r="D2" s="282"/>
      <c r="E2" s="282"/>
      <c r="F2" s="282"/>
      <c r="G2" s="282"/>
      <c r="H2" s="282"/>
      <c r="I2" s="282"/>
    </row>
    <row r="3" spans="1:10" ht="23.25">
      <c r="A3" s="283" t="s">
        <v>772</v>
      </c>
      <c r="B3" s="283"/>
      <c r="C3" s="283"/>
      <c r="D3" s="283"/>
      <c r="E3" s="283"/>
      <c r="F3" s="283"/>
      <c r="G3" s="283"/>
      <c r="H3" s="283"/>
      <c r="I3" s="283"/>
    </row>
    <row r="4" spans="1:10" outlineLevel="1">
      <c r="A4" s="44"/>
    </row>
    <row r="5" spans="1:10" ht="24" customHeight="1" outlineLevel="1">
      <c r="A5" s="5" t="s">
        <v>790</v>
      </c>
      <c r="B5" s="196"/>
      <c r="C5" s="197"/>
      <c r="D5" s="198"/>
      <c r="E5" s="6"/>
      <c r="F5" s="7" t="s">
        <v>791</v>
      </c>
      <c r="G5" s="199"/>
      <c r="H5" s="200"/>
      <c r="I5" s="201"/>
      <c r="J5" s="3"/>
    </row>
    <row r="6" spans="1:10" ht="24" customHeight="1" outlineLevel="1">
      <c r="A6" s="8" t="s">
        <v>792</v>
      </c>
      <c r="B6" s="202"/>
      <c r="C6" s="203"/>
      <c r="D6" s="204"/>
      <c r="E6" s="6"/>
      <c r="F6" s="9" t="s">
        <v>793</v>
      </c>
      <c r="G6" s="205"/>
      <c r="H6" s="206"/>
      <c r="I6" s="207"/>
      <c r="J6" s="3"/>
    </row>
    <row r="7" spans="1:10" ht="24" customHeight="1" outlineLevel="1">
      <c r="A7" s="10" t="s">
        <v>794</v>
      </c>
      <c r="B7" s="212"/>
      <c r="C7" s="213"/>
      <c r="D7" s="214"/>
      <c r="E7" s="6"/>
      <c r="F7" s="11" t="s">
        <v>795</v>
      </c>
      <c r="G7" s="215"/>
      <c r="H7" s="216"/>
      <c r="I7" s="217"/>
      <c r="J7" s="3"/>
    </row>
    <row r="8" spans="1:10" ht="11.45" customHeight="1" outlineLevel="1">
      <c r="A8" s="45"/>
      <c r="B8" s="46"/>
      <c r="C8" s="46"/>
      <c r="D8" s="46"/>
      <c r="E8" s="6"/>
      <c r="F8" s="47"/>
      <c r="G8" s="48"/>
      <c r="H8" s="48"/>
      <c r="I8" s="48"/>
      <c r="J8" s="3"/>
    </row>
    <row r="9" spans="1:10" ht="52.15" customHeight="1" outlineLevel="1">
      <c r="A9" s="218" t="s">
        <v>934</v>
      </c>
      <c r="B9" s="218"/>
      <c r="C9" s="218"/>
      <c r="D9" s="218"/>
      <c r="E9" s="218"/>
      <c r="F9" s="218"/>
      <c r="G9" s="218"/>
      <c r="H9" s="218"/>
      <c r="I9" s="218"/>
    </row>
    <row r="10" spans="1:10" ht="35.450000000000003" customHeight="1">
      <c r="A10" s="277" t="s">
        <v>935</v>
      </c>
      <c r="B10" s="278"/>
      <c r="C10" s="278"/>
      <c r="D10" s="278"/>
      <c r="E10" s="278"/>
      <c r="F10" s="278"/>
      <c r="G10" s="278"/>
      <c r="H10" s="278"/>
      <c r="I10" s="279"/>
      <c r="J10" s="3"/>
    </row>
    <row r="11" spans="1:10">
      <c r="A11" s="142" t="s">
        <v>803</v>
      </c>
      <c r="B11" s="143"/>
      <c r="C11" s="143"/>
      <c r="D11" s="143"/>
      <c r="E11" s="143"/>
      <c r="F11" s="144"/>
      <c r="G11" s="148" t="s">
        <v>804</v>
      </c>
      <c r="H11" s="149"/>
      <c r="I11" s="210" t="s">
        <v>5</v>
      </c>
      <c r="J11" s="3"/>
    </row>
    <row r="12" spans="1:10">
      <c r="A12" s="145"/>
      <c r="B12" s="146"/>
      <c r="C12" s="146"/>
      <c r="D12" s="146"/>
      <c r="E12" s="146"/>
      <c r="F12" s="147"/>
      <c r="G12" s="27" t="s">
        <v>805</v>
      </c>
      <c r="H12" s="28" t="s">
        <v>806</v>
      </c>
      <c r="I12" s="211"/>
      <c r="J12" s="3"/>
    </row>
    <row r="13" spans="1:10" ht="15" customHeight="1">
      <c r="A13" s="265" t="s">
        <v>936</v>
      </c>
      <c r="B13" s="266"/>
      <c r="C13" s="266"/>
      <c r="D13" s="266"/>
      <c r="E13" s="266"/>
      <c r="F13" s="266"/>
      <c r="G13" s="266"/>
      <c r="H13" s="266"/>
      <c r="I13" s="267"/>
      <c r="J13" s="3"/>
    </row>
    <row r="14" spans="1:10" ht="30" customHeight="1">
      <c r="A14" s="280" t="s">
        <v>937</v>
      </c>
      <c r="B14" s="281"/>
      <c r="C14" s="174" t="s">
        <v>810</v>
      </c>
      <c r="D14" s="174"/>
      <c r="E14" s="174"/>
      <c r="F14" s="175"/>
      <c r="G14" s="18" t="s">
        <v>4</v>
      </c>
      <c r="H14" s="19"/>
      <c r="I14" s="19" t="s">
        <v>5</v>
      </c>
      <c r="J14" s="31" t="str">
        <f>_xlfn.XLOOKUP(C14,'Catalog List Data'!A:A,'Catalog List Data'!Credits)</f>
        <v>Credits</v>
      </c>
    </row>
    <row r="15" spans="1:10" ht="30" customHeight="1">
      <c r="A15" s="280" t="s">
        <v>928</v>
      </c>
      <c r="B15" s="281"/>
      <c r="C15" s="174" t="s">
        <v>810</v>
      </c>
      <c r="D15" s="174"/>
      <c r="E15" s="174"/>
      <c r="F15" s="175"/>
      <c r="G15" s="18" t="s">
        <v>4</v>
      </c>
      <c r="H15" s="19"/>
      <c r="I15" s="19" t="s">
        <v>5</v>
      </c>
      <c r="J15" s="31" t="str">
        <f>_xlfn.XLOOKUP(C15,'Catalog List Data'!A:A,'Catalog List Data'!Credits)</f>
        <v>Credits</v>
      </c>
    </row>
    <row r="16" spans="1:10" ht="15" customHeight="1">
      <c r="A16" s="265" t="s">
        <v>938</v>
      </c>
      <c r="B16" s="266"/>
      <c r="C16" s="266"/>
      <c r="D16" s="266"/>
      <c r="E16" s="266"/>
      <c r="F16" s="266"/>
      <c r="G16" s="266"/>
      <c r="H16" s="266"/>
      <c r="I16" s="267"/>
      <c r="J16" s="31"/>
    </row>
    <row r="17" spans="1:10" ht="29.25" customHeight="1">
      <c r="A17" s="259" t="s">
        <v>939</v>
      </c>
      <c r="B17" s="260"/>
      <c r="C17" s="174" t="s">
        <v>810</v>
      </c>
      <c r="D17" s="174"/>
      <c r="E17" s="174"/>
      <c r="F17" s="175"/>
      <c r="G17" s="18" t="s">
        <v>4</v>
      </c>
      <c r="H17" s="19"/>
      <c r="I17" s="19" t="s">
        <v>5</v>
      </c>
      <c r="J17" s="31" t="str">
        <f>_xlfn.XLOOKUP(C17,'Catalog List Data'!A:A,'Catalog List Data'!Credits)</f>
        <v>Credits</v>
      </c>
    </row>
    <row r="18" spans="1:10" ht="29.25" customHeight="1">
      <c r="A18" s="261"/>
      <c r="B18" s="262"/>
      <c r="C18" s="174" t="s">
        <v>810</v>
      </c>
      <c r="D18" s="174"/>
      <c r="E18" s="174"/>
      <c r="F18" s="175"/>
      <c r="G18" s="18" t="s">
        <v>4</v>
      </c>
      <c r="H18" s="19"/>
      <c r="I18" s="19" t="s">
        <v>5</v>
      </c>
      <c r="J18" s="31" t="str">
        <f>_xlfn.XLOOKUP(C18,'Catalog List Data'!A:A,'Catalog List Data'!Credits)</f>
        <v>Credits</v>
      </c>
    </row>
    <row r="19" spans="1:10" ht="29.25" customHeight="1">
      <c r="A19" s="261"/>
      <c r="B19" s="262"/>
      <c r="C19" s="174" t="s">
        <v>810</v>
      </c>
      <c r="D19" s="174"/>
      <c r="E19" s="174"/>
      <c r="F19" s="175"/>
      <c r="G19" s="18" t="s">
        <v>4</v>
      </c>
      <c r="H19" s="19"/>
      <c r="I19" s="19" t="s">
        <v>5</v>
      </c>
      <c r="J19" s="31" t="str">
        <f>_xlfn.XLOOKUP(C19,'Catalog List Data'!A:A,'Catalog List Data'!Credits)</f>
        <v>Credits</v>
      </c>
    </row>
    <row r="20" spans="1:10" ht="29.25" customHeight="1">
      <c r="A20" s="261"/>
      <c r="B20" s="262"/>
      <c r="C20" s="174" t="s">
        <v>810</v>
      </c>
      <c r="D20" s="174"/>
      <c r="E20" s="174"/>
      <c r="F20" s="175"/>
      <c r="G20" s="18" t="s">
        <v>4</v>
      </c>
      <c r="H20" s="19"/>
      <c r="I20" s="19" t="s">
        <v>5</v>
      </c>
      <c r="J20" s="31" t="str">
        <f>_xlfn.XLOOKUP(C20,'Catalog List Data'!A:A,'Catalog List Data'!Credits)</f>
        <v>Credits</v>
      </c>
    </row>
    <row r="21" spans="1:10" ht="29.25" customHeight="1">
      <c r="A21" s="263"/>
      <c r="B21" s="264"/>
      <c r="C21" s="174" t="s">
        <v>810</v>
      </c>
      <c r="D21" s="174"/>
      <c r="E21" s="174"/>
      <c r="F21" s="175"/>
      <c r="G21" s="18" t="s">
        <v>4</v>
      </c>
      <c r="H21" s="19"/>
      <c r="I21" s="19" t="s">
        <v>5</v>
      </c>
      <c r="J21" s="31" t="str">
        <f>_xlfn.XLOOKUP(C21,'Catalog List Data'!A:A,'Catalog List Data'!Credits)</f>
        <v>Credits</v>
      </c>
    </row>
    <row r="22" spans="1:10" ht="31.15" customHeight="1">
      <c r="A22" s="114" t="s">
        <v>940</v>
      </c>
      <c r="B22" s="115"/>
      <c r="C22" s="114">
        <f>_xlfn.AGGREGATE(9,6,J15,J17:J21)</f>
        <v>0</v>
      </c>
      <c r="D22" s="116"/>
      <c r="E22" s="116"/>
      <c r="F22" s="116"/>
      <c r="G22" s="154"/>
      <c r="H22" s="154"/>
      <c r="I22" s="115"/>
      <c r="J22" s="3"/>
    </row>
    <row r="23" spans="1:10">
      <c r="A23" s="33"/>
      <c r="B23" s="34"/>
      <c r="C23" s="34"/>
      <c r="D23" s="34"/>
      <c r="E23" s="34"/>
      <c r="F23" s="34"/>
      <c r="G23" s="34"/>
      <c r="H23" s="34"/>
      <c r="I23" s="35"/>
      <c r="J23" s="3"/>
    </row>
    <row r="24" spans="1:10">
      <c r="A24" s="276" t="s">
        <v>941</v>
      </c>
      <c r="B24" s="276"/>
      <c r="C24" s="276"/>
      <c r="D24" s="276"/>
      <c r="E24" s="276"/>
      <c r="F24" s="276"/>
      <c r="G24" s="276"/>
      <c r="H24" s="276"/>
      <c r="I24" s="276"/>
      <c r="J24" s="3"/>
    </row>
    <row r="25" spans="1:10" ht="25.5">
      <c r="A25" s="118" t="s">
        <v>914</v>
      </c>
      <c r="B25" s="119"/>
      <c r="C25" s="119"/>
      <c r="D25" s="120"/>
      <c r="E25" s="36" t="s">
        <v>877</v>
      </c>
      <c r="F25" s="121" t="s">
        <v>878</v>
      </c>
      <c r="G25" s="121"/>
      <c r="H25" s="121" t="s">
        <v>879</v>
      </c>
      <c r="I25" s="121"/>
      <c r="J25" s="3"/>
    </row>
    <row r="26" spans="1:10">
      <c r="A26" s="258" t="s">
        <v>942</v>
      </c>
      <c r="B26" s="258"/>
      <c r="C26" s="258"/>
      <c r="D26" s="258"/>
      <c r="E26" s="37">
        <v>17</v>
      </c>
      <c r="F26" s="134">
        <f>C22</f>
        <v>0</v>
      </c>
      <c r="G26" s="134"/>
      <c r="H26" s="122" t="str">
        <f>IF(F26&gt;=E26,"Yes","")</f>
        <v/>
      </c>
      <c r="I26" s="122"/>
      <c r="J26" s="3"/>
    </row>
    <row r="27" spans="1:10" ht="50.25" customHeight="1">
      <c r="A27" s="123" t="s">
        <v>943</v>
      </c>
      <c r="B27" s="123"/>
      <c r="C27" s="123"/>
      <c r="D27" s="123"/>
      <c r="E27" s="38">
        <v>17</v>
      </c>
      <c r="F27" s="123">
        <f>F26</f>
        <v>0</v>
      </c>
      <c r="G27" s="123"/>
      <c r="H27" s="124" t="str">
        <f>IF(F27&gt;=E27,"Yes","")</f>
        <v/>
      </c>
      <c r="I27" s="124"/>
      <c r="J27" s="3"/>
    </row>
    <row r="28" spans="1:10" ht="55.9" customHeight="1">
      <c r="A28" s="275" t="s">
        <v>944</v>
      </c>
      <c r="B28" s="103"/>
      <c r="C28" s="103"/>
      <c r="D28" s="103"/>
      <c r="E28" s="103"/>
      <c r="F28" s="103"/>
      <c r="G28" s="103"/>
      <c r="H28" s="103"/>
      <c r="I28" s="104"/>
      <c r="J28" s="3"/>
    </row>
    <row r="29" spans="1:10" ht="22.5" customHeight="1">
      <c r="A29" s="105" t="s">
        <v>885</v>
      </c>
      <c r="B29" s="106"/>
      <c r="C29" s="106"/>
      <c r="D29" s="106"/>
      <c r="E29" s="106"/>
      <c r="F29" s="106"/>
      <c r="G29" s="106"/>
      <c r="H29" s="106"/>
      <c r="I29" s="107"/>
      <c r="J29" s="3"/>
    </row>
    <row r="30" spans="1:10" ht="15.6" customHeight="1">
      <c r="A30" s="39" t="s">
        <v>886</v>
      </c>
      <c r="B30" s="40"/>
      <c r="C30" s="40"/>
      <c r="D30" s="40"/>
      <c r="E30" s="40"/>
      <c r="F30" s="40"/>
      <c r="G30" s="40"/>
      <c r="H30" s="40"/>
      <c r="I30" s="41"/>
      <c r="J30" s="3"/>
    </row>
    <row r="31" spans="1:10" ht="15.6" customHeight="1">
      <c r="A31" s="268" t="s">
        <v>945</v>
      </c>
      <c r="B31" s="269"/>
      <c r="C31" s="269"/>
      <c r="D31" s="269"/>
      <c r="E31" s="269"/>
      <c r="F31" s="269"/>
      <c r="G31" s="269"/>
      <c r="H31" s="269"/>
      <c r="I31" s="270"/>
      <c r="J31" s="3"/>
    </row>
    <row r="32" spans="1:10" ht="15.6" customHeight="1">
      <c r="A32" s="271"/>
      <c r="B32" s="269"/>
      <c r="C32" s="269"/>
      <c r="D32" s="269"/>
      <c r="E32" s="269"/>
      <c r="F32" s="269"/>
      <c r="G32" s="269"/>
      <c r="H32" s="269"/>
      <c r="I32" s="270"/>
      <c r="J32" s="3"/>
    </row>
    <row r="33" spans="1:10" ht="15.6" customHeight="1">
      <c r="A33" s="271"/>
      <c r="B33" s="269"/>
      <c r="C33" s="269"/>
      <c r="D33" s="269"/>
      <c r="E33" s="269"/>
      <c r="F33" s="269"/>
      <c r="G33" s="269"/>
      <c r="H33" s="269"/>
      <c r="I33" s="270"/>
      <c r="J33" s="3"/>
    </row>
    <row r="34" spans="1:10" ht="15.6" customHeight="1">
      <c r="A34" s="271"/>
      <c r="B34" s="269"/>
      <c r="C34" s="269"/>
      <c r="D34" s="269"/>
      <c r="E34" s="269"/>
      <c r="F34" s="269"/>
      <c r="G34" s="269"/>
      <c r="H34" s="269"/>
      <c r="I34" s="270"/>
      <c r="J34" s="3"/>
    </row>
    <row r="35" spans="1:10" ht="15.95" customHeight="1">
      <c r="A35" s="271"/>
      <c r="B35" s="269"/>
      <c r="C35" s="269"/>
      <c r="D35" s="269"/>
      <c r="E35" s="269"/>
      <c r="F35" s="269"/>
      <c r="G35" s="269"/>
      <c r="H35" s="269"/>
      <c r="I35" s="270"/>
      <c r="J35" s="3"/>
    </row>
    <row r="36" spans="1:10">
      <c r="A36" s="272"/>
      <c r="B36" s="273"/>
      <c r="C36" s="273"/>
      <c r="D36" s="273"/>
      <c r="E36" s="273"/>
      <c r="F36" s="273"/>
      <c r="G36" s="273"/>
      <c r="H36" s="273"/>
      <c r="I36" s="274"/>
      <c r="J36" s="3"/>
    </row>
  </sheetData>
  <mergeCells count="41">
    <mergeCell ref="A2:I2"/>
    <mergeCell ref="A3:I3"/>
    <mergeCell ref="B5:D5"/>
    <mergeCell ref="G5:I5"/>
    <mergeCell ref="B6:D6"/>
    <mergeCell ref="G6:I6"/>
    <mergeCell ref="A13:I13"/>
    <mergeCell ref="A14:B14"/>
    <mergeCell ref="C14:F14"/>
    <mergeCell ref="A15:B15"/>
    <mergeCell ref="C15:F15"/>
    <mergeCell ref="A9:I9"/>
    <mergeCell ref="A10:I10"/>
    <mergeCell ref="A11:F12"/>
    <mergeCell ref="G11:H11"/>
    <mergeCell ref="I11:I12"/>
    <mergeCell ref="A31:I36"/>
    <mergeCell ref="A28:I28"/>
    <mergeCell ref="A29:I29"/>
    <mergeCell ref="A22:B22"/>
    <mergeCell ref="C22:I22"/>
    <mergeCell ref="A24:I24"/>
    <mergeCell ref="A25:D25"/>
    <mergeCell ref="F25:G25"/>
    <mergeCell ref="H25:I25"/>
    <mergeCell ref="B1:H1"/>
    <mergeCell ref="A26:D26"/>
    <mergeCell ref="F26:G26"/>
    <mergeCell ref="H26:I26"/>
    <mergeCell ref="A27:D27"/>
    <mergeCell ref="F27:G27"/>
    <mergeCell ref="H27:I27"/>
    <mergeCell ref="A17:B21"/>
    <mergeCell ref="C17:F17"/>
    <mergeCell ref="C18:F18"/>
    <mergeCell ref="C19:F19"/>
    <mergeCell ref="C20:F20"/>
    <mergeCell ref="C21:F21"/>
    <mergeCell ref="A16:I16"/>
    <mergeCell ref="B7:D7"/>
    <mergeCell ref="G7:I7"/>
  </mergeCells>
  <conditionalFormatting sqref="H26:I27">
    <cfRule type="containsText" dxfId="21" priority="29" operator="containsText" text="Yes">
      <formula>NOT(ISERROR(SEARCH("Yes",H26)))</formula>
    </cfRule>
  </conditionalFormatting>
  <dataValidations count="2">
    <dataValidation type="list" allowBlank="1" showInputMessage="1" showErrorMessage="1" sqref="G14:G15 G17:G21" xr:uid="{E6F096E4-8F3C-4971-AC1E-8E743406FA87}">
      <formula1>Term</formula1>
    </dataValidation>
    <dataValidation type="list" allowBlank="1" showInputMessage="1" showErrorMessage="1" sqref="I14:I15 I17:I21" xr:uid="{17968B6C-BCFD-4A40-8F4E-DCC9652B3770}">
      <formula1>Grade</formula1>
    </dataValidation>
  </dataValidations>
  <hyperlinks>
    <hyperlink ref="A29:I29" r:id="rId1" display="The most updated degree information can be found via. NICC's most recent College Catalog. Linked here. " xr:uid="{A251D4C9-92C2-4381-A4E8-3B95610B5A23}"/>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6" operator="equal" id="{6EDCE3DC-04D0-4B12-ADAC-8D9D2A284699}">
            <xm:f>'Catalog List Data'!$F$18</xm:f>
            <x14:dxf>
              <fill>
                <patternFill>
                  <bgColor rgb="FFF19B6B"/>
                </patternFill>
              </fill>
            </x14:dxf>
          </x14:cfRule>
          <x14:cfRule type="cellIs" priority="7" operator="equal" id="{00B12273-FD25-4BB2-A5BD-4B8F82CE74FE}">
            <xm:f>'Catalog List Data'!$F$12</xm:f>
            <x14:dxf>
              <fill>
                <patternFill>
                  <bgColor rgb="FF8ED973"/>
                </patternFill>
              </fill>
            </x14:dxf>
          </x14:cfRule>
          <x14:cfRule type="cellIs" priority="8" operator="equal" id="{4FEDC013-118C-4929-9DB9-B75EBD5F6FF3}">
            <xm:f>'Catalog List Data'!$F$11</xm:f>
            <x14:dxf>
              <fill>
                <patternFill>
                  <bgColor rgb="FFFF8989"/>
                </patternFill>
              </fill>
            </x14:dxf>
          </x14:cfRule>
          <x14:cfRule type="cellIs" priority="9" operator="equal" id="{1970B4F2-6486-463B-9ACA-437A17E63C1A}">
            <xm:f>'Catalog List Data'!$F$13</xm:f>
            <x14:dxf>
              <fill>
                <patternFill>
                  <bgColor rgb="FFFFDB69"/>
                </patternFill>
              </fill>
            </x14:dxf>
          </x14:cfRule>
          <x14:cfRule type="cellIs" priority="10" operator="equal" id="{E71FC38F-ADDE-4568-B998-9B206A4A1FF6}">
            <xm:f>'Catalog List Data'!$F$15</xm:f>
            <x14:dxf>
              <fill>
                <patternFill>
                  <bgColor rgb="FFF7C7AC"/>
                </patternFill>
              </fill>
            </x14:dxf>
          </x14:cfRule>
          <xm:sqref>I14:I15</xm:sqref>
        </x14:conditionalFormatting>
        <x14:conditionalFormatting xmlns:xm="http://schemas.microsoft.com/office/excel/2006/main">
          <x14:cfRule type="cellIs" priority="1" operator="equal" id="{4B2FF344-4C85-47AD-BD7D-BDD12DD67FC4}">
            <xm:f>'Catalog List Data'!$F$18</xm:f>
            <x14:dxf>
              <fill>
                <patternFill>
                  <bgColor rgb="FFF19B6B"/>
                </patternFill>
              </fill>
            </x14:dxf>
          </x14:cfRule>
          <x14:cfRule type="cellIs" priority="2" operator="equal" id="{4CD4FE83-ABD0-48BE-8A51-4E208973AA96}">
            <xm:f>'Catalog List Data'!$F$12</xm:f>
            <x14:dxf>
              <fill>
                <patternFill>
                  <bgColor rgb="FF8ED973"/>
                </patternFill>
              </fill>
            </x14:dxf>
          </x14:cfRule>
          <x14:cfRule type="cellIs" priority="3" operator="equal" id="{0859F491-CF5E-4847-B347-54363F544824}">
            <xm:f>'Catalog List Data'!$F$11</xm:f>
            <x14:dxf>
              <fill>
                <patternFill>
                  <bgColor rgb="FFFF8989"/>
                </patternFill>
              </fill>
            </x14:dxf>
          </x14:cfRule>
          <x14:cfRule type="cellIs" priority="4" operator="equal" id="{3C4E99B7-C285-45AB-8081-5B7A4C85104C}">
            <xm:f>'Catalog List Data'!$F$13</xm:f>
            <x14:dxf>
              <fill>
                <patternFill>
                  <bgColor rgb="FFFFDB69"/>
                </patternFill>
              </fill>
            </x14:dxf>
          </x14:cfRule>
          <x14:cfRule type="cellIs" priority="5" operator="equal" id="{EEBF78B8-5BA2-4A98-81EA-F64A9E06816B}">
            <xm:f>'Catalog List Data'!$F$15</xm:f>
            <x14:dxf>
              <fill>
                <patternFill>
                  <bgColor rgb="FFF7C7AC"/>
                </patternFill>
              </fill>
            </x14:dxf>
          </x14:cfRule>
          <xm:sqref>I17:I21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187F007-3380-4804-8CA6-BF5901778D8F}">
          <x14:formula1>
            <xm:f>'E-C ListData'!$A:$A</xm:f>
          </x14:formula1>
          <xm:sqref>C14:F15</xm:sqref>
        </x14:dataValidation>
        <x14:dataValidation type="list" allowBlank="1" showInputMessage="1" showErrorMessage="1" xr:uid="{67014D73-6E31-43EF-850B-68EC2C814441}">
          <x14:formula1>
            <xm:f>'E-C ListData'!$B:$B</xm:f>
          </x14:formula1>
          <xm:sqref>C17:F21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Notes xmlns="76693c2e-948d-44e3-a4fc-0f297d47beba" xsi:nil="true"/>
    <CatalogYear xmlns="76693c2e-948d-44e3-a4fc-0f297d47beb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D1B3E16C60BD4478D25FA45B4054FF7" ma:contentTypeVersion="8" ma:contentTypeDescription="Create a new document." ma:contentTypeScope="" ma:versionID="a4365209d1a0696322e74b7f664d396d">
  <xsd:schema xmlns:xsd="http://www.w3.org/2001/XMLSchema" xmlns:xs="http://www.w3.org/2001/XMLSchema" xmlns:p="http://schemas.microsoft.com/office/2006/metadata/properties" xmlns:ns2="76693c2e-948d-44e3-a4fc-0f297d47beba" xmlns:ns3="7ccca5d7-fc77-47c8-9d42-8113ee3c8f2f" targetNamespace="http://schemas.microsoft.com/office/2006/metadata/properties" ma:root="true" ma:fieldsID="e8b178f70d8e99148495d54f35807700" ns2:_="" ns3:_="">
    <xsd:import namespace="76693c2e-948d-44e3-a4fc-0f297d47beba"/>
    <xsd:import namespace="7ccca5d7-fc77-47c8-9d42-8113ee3c8f2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Notes" minOccurs="0"/>
                <xsd:element ref="ns2:MediaServiceSearchProperties" minOccurs="0"/>
                <xsd:element ref="ns3:SharedWithUsers" minOccurs="0"/>
                <xsd:element ref="ns3:SharedWithDetails" minOccurs="0"/>
                <xsd:element ref="ns2:Catalog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693c2e-948d-44e3-a4fc-0f297d47be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Notes" ma:index="11" nillable="true" ma:displayName="Notes" ma:format="Dropdown" ma:internalName="Notes">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CatalogYear" ma:index="15" nillable="true" ma:displayName="Catalog Year" ma:format="Dropdown" ma:internalName="CatalogYear">
      <xsd:simpleType>
        <xsd:restriction base="dms:Choice">
          <xsd:enumeration value="2023-24"/>
          <xsd:enumeration value="2024-25"/>
          <xsd:enumeration value="2025-26"/>
          <xsd:enumeration value="References"/>
        </xsd:restriction>
      </xsd:simpleType>
    </xsd:element>
  </xsd:schema>
  <xsd:schema xmlns:xsd="http://www.w3.org/2001/XMLSchema" xmlns:xs="http://www.w3.org/2001/XMLSchema" xmlns:dms="http://schemas.microsoft.com/office/2006/documentManagement/types" xmlns:pc="http://schemas.microsoft.com/office/infopath/2007/PartnerControls" targetNamespace="7ccca5d7-fc77-47c8-9d42-8113ee3c8f2f"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98CE510-8010-402F-B3C6-A9C20E749623}"/>
</file>

<file path=customXml/itemProps2.xml><?xml version="1.0" encoding="utf-8"?>
<ds:datastoreItem xmlns:ds="http://schemas.openxmlformats.org/officeDocument/2006/customXml" ds:itemID="{86E9BE04-47AC-479C-A134-D8CB4A025AED}"/>
</file>

<file path=customXml/itemProps3.xml><?xml version="1.0" encoding="utf-8"?>
<ds:datastoreItem xmlns:ds="http://schemas.openxmlformats.org/officeDocument/2006/customXml" ds:itemID="{70007876-0212-4F9F-8E0A-4F959772D5E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Viji Rajasekar</dc:creator>
  <cp:keywords/>
  <dc:description/>
  <cp:lastModifiedBy>Megan Miller</cp:lastModifiedBy>
  <cp:revision/>
  <dcterms:created xsi:type="dcterms:W3CDTF">2025-05-07T22:24:22Z</dcterms:created>
  <dcterms:modified xsi:type="dcterms:W3CDTF">2026-06-12T18:51:25Z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0x010100AD1B3E16C60BD4478D25FA45B4054FF7</vt:lpwstr>
  </property>
</Properties>
</file>